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3176" tabRatio="447" activeTab="1"/>
  </bookViews>
  <sheets>
    <sheet name="1. strana" sheetId="1" r:id="rId1"/>
    <sheet name="Opći i posebni dio" sheetId="2" r:id="rId2"/>
  </sheets>
  <definedNames/>
  <calcPr fullCalcOnLoad="1"/>
</workbook>
</file>

<file path=xl/sharedStrings.xml><?xml version="1.0" encoding="utf-8"?>
<sst xmlns="http://schemas.openxmlformats.org/spreadsheetml/2006/main" count="212" uniqueCount="136">
  <si>
    <t xml:space="preserve">Prihodi po posebnim propisima                                     </t>
  </si>
  <si>
    <t xml:space="preserve"> </t>
  </si>
  <si>
    <t xml:space="preserve">RASHODI  ZA  ZAPOSLENE                                               </t>
  </si>
  <si>
    <t xml:space="preserve">Ostali rashodi za zaposlene                                         </t>
  </si>
  <si>
    <t xml:space="preserve">Doprinosi na plaće                                                       </t>
  </si>
  <si>
    <t xml:space="preserve">MATERIJALNI RASHODI                                                   </t>
  </si>
  <si>
    <t xml:space="preserve">Naknade troškova zaposlenima                                                    </t>
  </si>
  <si>
    <t xml:space="preserve">Službena putovanja                                                                      </t>
  </si>
  <si>
    <t xml:space="preserve">Stručno usavršavanje zaposlenika                                                </t>
  </si>
  <si>
    <t xml:space="preserve">Rashodi za materijal i energiju                                                </t>
  </si>
  <si>
    <t xml:space="preserve">Energija                                                                         </t>
  </si>
  <si>
    <t xml:space="preserve">Materijal i dijelovi za tekuće i investicijsko održavanje                         </t>
  </si>
  <si>
    <t xml:space="preserve">Sitni inventar                                                                  </t>
  </si>
  <si>
    <t xml:space="preserve">Rashodi za usluge                                                                    </t>
  </si>
  <si>
    <t xml:space="preserve">Usluge telefona i pošte                                                     </t>
  </si>
  <si>
    <t xml:space="preserve">Usluge tekućeg i investicijskog održavanja                                       </t>
  </si>
  <si>
    <t xml:space="preserve">Komunalne usluge                                                                          </t>
  </si>
  <si>
    <t xml:space="preserve">Intelektualne i osobne usluge                                                         </t>
  </si>
  <si>
    <t xml:space="preserve">Ostale usluge                                                                                </t>
  </si>
  <si>
    <t xml:space="preserve">Ostali nespomenuti rashodi poslovanja                                           </t>
  </si>
  <si>
    <t xml:space="preserve">Reprezentacija                                                                             </t>
  </si>
  <si>
    <t xml:space="preserve">FINANCIJSKI  RASHODI                                                       </t>
  </si>
  <si>
    <t xml:space="preserve">Ostali financijski rashodi                                                              </t>
  </si>
  <si>
    <t xml:space="preserve">Bankarske usluge i usluge platnog prometa                                  </t>
  </si>
  <si>
    <t>Ostali financijski rashodi</t>
  </si>
  <si>
    <t>Broj konta</t>
  </si>
  <si>
    <t>RASHODI POSLOVANJA</t>
  </si>
  <si>
    <t xml:space="preserve">Sitni inventar i autogume                                                                 </t>
  </si>
  <si>
    <t xml:space="preserve">Uredski materijal i ostali materijalni rashodi                                          </t>
  </si>
  <si>
    <t xml:space="preserve">Doprinos za obvezno zdravstveno osiguranje                                                 </t>
  </si>
  <si>
    <t xml:space="preserve">Zdravstvene usluge </t>
  </si>
  <si>
    <t>Energija</t>
  </si>
  <si>
    <t>Usluge telefona i pošte</t>
  </si>
  <si>
    <t>GLAVA  00101</t>
  </si>
  <si>
    <t>Program:</t>
  </si>
  <si>
    <t>Aktivnost:</t>
  </si>
  <si>
    <t>Izvor:</t>
  </si>
  <si>
    <t>Plaće (Bruto)</t>
  </si>
  <si>
    <t xml:space="preserve">Plaće za zaposlene                                                       </t>
  </si>
  <si>
    <t xml:space="preserve">                 NAZIV </t>
  </si>
  <si>
    <t>PRIHODI POSLOVANJA</t>
  </si>
  <si>
    <t>I.  OPĆI DIO</t>
  </si>
  <si>
    <t>Članak 1.</t>
  </si>
  <si>
    <t xml:space="preserve">A.    RAČUN PRIHODA I RASHODA </t>
  </si>
  <si>
    <t>6      PRIHODI POSLOVANJA</t>
  </si>
  <si>
    <t xml:space="preserve">        UKUPNI PRIHODI:</t>
  </si>
  <si>
    <t>3      RASHODI POSLOVANJA</t>
  </si>
  <si>
    <t xml:space="preserve">        UKUPNI RASHODI:</t>
  </si>
  <si>
    <t>A.    RAČUN PRIHODA I RASHODA</t>
  </si>
  <si>
    <t>4      RASHODI ZA NABAVU NEFINANCIJSKE IMOVINE</t>
  </si>
  <si>
    <t>Službena, radna i zaštitna odjeća i obuća</t>
  </si>
  <si>
    <t>Službena, radna i zaštitna odjeća</t>
  </si>
  <si>
    <t xml:space="preserve">II. POSEBNI DIO </t>
  </si>
  <si>
    <t>Ostali nespomenuti financijski rashodi</t>
  </si>
  <si>
    <t>Sufinanciranje cijene usluge, participacije i sl.</t>
  </si>
  <si>
    <t>PRIHODI IZ PRORAČUNA</t>
  </si>
  <si>
    <t>Prihodi iz proračuna za financiranje redovne djelatnosti korisnika proračuna</t>
  </si>
  <si>
    <t>Prihodi za financiranje rashoda poslovanja</t>
  </si>
  <si>
    <t>Naknade za prijevoz na posao i s posla</t>
  </si>
  <si>
    <t>Materijal i sirovine</t>
  </si>
  <si>
    <t>Redovna djelatnost dječjeg vrtića</t>
  </si>
  <si>
    <t>Naknade za prijevoz na posao i posla</t>
  </si>
  <si>
    <t>Komunalne usluge</t>
  </si>
  <si>
    <t>Rashodi za zaposlene</t>
  </si>
  <si>
    <t xml:space="preserve">PREDŠKOLSKI ODGOJ </t>
  </si>
  <si>
    <t>0911</t>
  </si>
  <si>
    <t xml:space="preserve">Materijal i dijelovi za tekuće  i investicijsko održavanje                       </t>
  </si>
  <si>
    <t xml:space="preserve">Usluge tekućeg i investicijskog održavanja                                 </t>
  </si>
  <si>
    <t>1. Opći prihodi i primici i 4. Prihodi za posebne namjene</t>
  </si>
  <si>
    <t>PRIHODI OD IMOVINE</t>
  </si>
  <si>
    <t>Prihodi od financijske imovine</t>
  </si>
  <si>
    <t xml:space="preserve">Kamate na oročena sredstva i depozite po viđenju </t>
  </si>
  <si>
    <t>RASHODI ZA NABAVU NEFINANCIJSKE IMOVINE</t>
  </si>
  <si>
    <t>RASHODI ZA NABAVU PROIZVEDENE DUGOTRAJNE IMOVINE</t>
  </si>
  <si>
    <t>Postrojenja i oprema</t>
  </si>
  <si>
    <t>Premije osiguranja</t>
  </si>
  <si>
    <t xml:space="preserve">Premije osiguranja </t>
  </si>
  <si>
    <t>1001</t>
  </si>
  <si>
    <t>A100101</t>
  </si>
  <si>
    <r>
      <rPr>
        <b/>
        <sz val="8"/>
        <color indexed="8"/>
        <rFont val="Arial"/>
        <family val="2"/>
      </rPr>
      <t xml:space="preserve">Aktivnost:     </t>
    </r>
    <r>
      <rPr>
        <sz val="8"/>
        <color indexed="8"/>
        <rFont val="Arial"/>
        <family val="2"/>
      </rPr>
      <t xml:space="preserve">                     A100102    Materijalni i financijski rashodi</t>
    </r>
  </si>
  <si>
    <t xml:space="preserve">Uredska oprema i namještaj </t>
  </si>
  <si>
    <t xml:space="preserve">PRIHODI OD UPRAVNIH I ADMINISTRATIVNIH PRISTOJBI,                        PRISTOJBI   PO POSEBNIM PROPISIMA I NAKNADA           </t>
  </si>
  <si>
    <t>Uređaji, strojevi i oprema za ostale namjene</t>
  </si>
  <si>
    <t xml:space="preserve">UKUPNI  RASHODI                         </t>
  </si>
  <si>
    <t xml:space="preserve">UKUPNI RASHODI                                                                                             </t>
  </si>
  <si>
    <t>I. IZMJENE I DOPUNE</t>
  </si>
  <si>
    <t xml:space="preserve">Članak 2. </t>
  </si>
  <si>
    <t xml:space="preserve">Članak 2. mijenja se i glasi: </t>
  </si>
  <si>
    <t>Članak 3.</t>
  </si>
  <si>
    <t xml:space="preserve">Povećenje/ smanjenje                  </t>
  </si>
  <si>
    <t>Povećanje/ smanjenje</t>
  </si>
  <si>
    <t xml:space="preserve">Ostale naknade troškova zaposlenima </t>
  </si>
  <si>
    <t xml:space="preserve">Računalne usluge </t>
  </si>
  <si>
    <t xml:space="preserve">Pristojbe i naknade </t>
  </si>
  <si>
    <t xml:space="preserve">Izvor:                                  4. Prihodi za posebne namjene    </t>
  </si>
  <si>
    <t>UPRAVNO VIJEĆE</t>
  </si>
  <si>
    <t>Komunikacijska oprema</t>
  </si>
  <si>
    <t xml:space="preserve">Zakupnine i najamnine </t>
  </si>
  <si>
    <t>B.    RASPOLOŽIVA SREDSTVA IZ PRETHODNIH GODINA</t>
  </si>
  <si>
    <t>9      UKUPNI DONOS VIŠKA/MANJKA IZ PRETHODNE/IH GODINA</t>
  </si>
  <si>
    <t xml:space="preserve">        RAZLIKA-VIŠAK/MANJAK</t>
  </si>
  <si>
    <t xml:space="preserve">        VIŠAK/MANJAK IZ PRETHODNE/IH GODINA KOJI ĆE SE RASPOREDITI/POKRITI</t>
  </si>
  <si>
    <t xml:space="preserve">                 B.    RASPOLOŽIVA SREDSTVA IZ PRETHODNIH GODINA</t>
  </si>
  <si>
    <t>VLASTITI IZVORI</t>
  </si>
  <si>
    <t>REZULTAT POSLOVANJA</t>
  </si>
  <si>
    <t>Višak/manjak prihoda</t>
  </si>
  <si>
    <t>Višak prihoda</t>
  </si>
  <si>
    <t>Zakupnine i najamnine</t>
  </si>
  <si>
    <t xml:space="preserve">Zdravstvene usluge                                                       </t>
  </si>
  <si>
    <t>0960</t>
  </si>
  <si>
    <t xml:space="preserve">   Prihodi i rashodi po ekonomskoj klasifikaciji utvrđuju se u Računu prihoda i rashoda, kako slijedi: </t>
  </si>
  <si>
    <t xml:space="preserve">        VIŠAK/MANJAK + RASPOLOŽIVA SREDSTVA IZ PRETHODNIH GODINA</t>
  </si>
  <si>
    <t>Plan 2021.</t>
  </si>
  <si>
    <t xml:space="preserve">ZA 2021. GODINU </t>
  </si>
  <si>
    <t>Novi plan 2021.</t>
  </si>
  <si>
    <t>Oprema za održavanje i zaštitu</t>
  </si>
  <si>
    <t>Sportska i glazbena oprema</t>
  </si>
  <si>
    <t xml:space="preserve">Usluge promidžbe i informiranja </t>
  </si>
  <si>
    <t>PRIHODI OD PRODAJE PROIZVODA I ROBE TE PRUŽENIH USLUGA I  PRIHODI OD DONACIJA</t>
  </si>
  <si>
    <t>Donacije od pravnih i fizičkih osoba izvan općeg proračuna</t>
  </si>
  <si>
    <t>Tekuće donacije</t>
  </si>
  <si>
    <t xml:space="preserve">NAKNADE GRAĐANIMA I KUĆANSTVIMA NA TEMELJU OSIG. I DRUGE NAKNADE </t>
  </si>
  <si>
    <t xml:space="preserve">Naknade građanima i kućanstvima iz proračuna </t>
  </si>
  <si>
    <t xml:space="preserve">Naknade građanima i kućanstvima u naravi </t>
  </si>
  <si>
    <t xml:space="preserve">       U Financijskom planu Dječjeg vrtića Pčelica Bisag za 2021. godinu članak 1. mijenja se i glasi:</t>
  </si>
  <si>
    <t>Financijski plan Dječjeg vrtića Pčelica sastoji se od Računa prihoda i rashoda i Raspoloživih sredstava iz prethodnih godina, kako slijedi:</t>
  </si>
  <si>
    <t>FINANCIJSKOG PLANA DJEČJEG VRTIĆA PČELICA BISAG</t>
  </si>
  <si>
    <r>
      <t xml:space="preserve">   </t>
    </r>
    <r>
      <rPr>
        <sz val="9"/>
        <rFont val="Arial"/>
        <family val="2"/>
      </rPr>
      <t xml:space="preserve">    I. Izmjene i dopune Financij</t>
    </r>
    <r>
      <rPr>
        <sz val="9"/>
        <color indexed="8"/>
        <rFont val="Arial"/>
        <family val="2"/>
      </rPr>
      <t>skog plana Dječjeg vrtića Pčelica Bisag za 2021. godinu objaviti će se na oglasnoj ploči Dječjeg vrtića Pčelica Bisag.</t>
    </r>
  </si>
  <si>
    <t>RAZDJEL  001              DJEČJI VRTIĆ PČELICA</t>
  </si>
  <si>
    <t>Dječji vrtić Pčelica Bisag</t>
  </si>
  <si>
    <t>Predsjednik  Upravnog vijeća</t>
  </si>
  <si>
    <t>Stjepan Šafran</t>
  </si>
  <si>
    <t xml:space="preserve">Klasa: 400-01/21-01/04 </t>
  </si>
  <si>
    <t xml:space="preserve">Urbroj: 2186-181-21-1 </t>
  </si>
  <si>
    <t>Bisag, 09.12.2021.</t>
  </si>
  <si>
    <t xml:space="preserve">      Na temelju članka 28. Zakona o proračunu ("Narodne novine" broj 87/08, 136/12 i 15/15) i članka 42. Statuta Dječjeg vrtića Pčelica Bisag, Upravno vijeće Dječjeg vrtića Pčelica Bisag na svojoj sjednici održanoj 09.12.2021. donosi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</si>
</sst>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#,##0.000"/>
    <numFmt numFmtId="167" formatCode="[$-41A]d\.\ mmmm\ yyyy"/>
  </numFmts>
  <fonts count="62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i/>
      <sz val="8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4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" fontId="7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33" borderId="0" xfId="0" applyFill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4" fontId="2" fillId="0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49" fontId="11" fillId="0" borderId="0" xfId="0" applyNumberFormat="1" applyFont="1" applyAlignment="1">
      <alignment horizontal="center"/>
    </xf>
    <xf numFmtId="4" fontId="10" fillId="0" borderId="0" xfId="0" applyNumberFormat="1" applyFont="1" applyAlignment="1">
      <alignment horizontal="right"/>
    </xf>
    <xf numFmtId="4" fontId="12" fillId="0" borderId="0" xfId="0" applyNumberFormat="1" applyFont="1" applyAlignment="1">
      <alignment horizontal="right"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49" fontId="12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4" fontId="13" fillId="0" borderId="0" xfId="0" applyNumberFormat="1" applyFont="1" applyAlignment="1">
      <alignment horizontal="right"/>
    </xf>
    <xf numFmtId="4" fontId="11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6" fillId="0" borderId="10" xfId="0" applyNumberFormat="1" applyFont="1" applyFill="1" applyBorder="1" applyAlignment="1">
      <alignment horizontal="right"/>
    </xf>
    <xf numFmtId="4" fontId="11" fillId="0" borderId="0" xfId="0" applyNumberFormat="1" applyFont="1" applyFill="1" applyAlignment="1">
      <alignment horizontal="right"/>
    </xf>
    <xf numFmtId="4" fontId="10" fillId="0" borderId="0" xfId="0" applyNumberFormat="1" applyFont="1" applyFill="1" applyAlignment="1">
      <alignment horizontal="right"/>
    </xf>
    <xf numFmtId="4" fontId="12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6" fillId="0" borderId="0" xfId="0" applyNumberFormat="1" applyFont="1" applyAlignment="1">
      <alignment horizontal="right"/>
    </xf>
    <xf numFmtId="0" fontId="13" fillId="0" borderId="10" xfId="0" applyFont="1" applyBorder="1" applyAlignment="1">
      <alignment horizontal="center"/>
    </xf>
    <xf numFmtId="0" fontId="10" fillId="0" borderId="11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wrapText="1"/>
    </xf>
    <xf numFmtId="0" fontId="7" fillId="0" borderId="0" xfId="0" applyFont="1" applyBorder="1" applyAlignment="1">
      <alignment/>
    </xf>
    <xf numFmtId="0" fontId="17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4" fontId="12" fillId="0" borderId="0" xfId="0" applyNumberFormat="1" applyFont="1" applyAlignment="1">
      <alignment/>
    </xf>
    <xf numFmtId="0" fontId="0" fillId="0" borderId="0" xfId="0" applyAlignment="1">
      <alignment/>
    </xf>
    <xf numFmtId="2" fontId="5" fillId="0" borderId="0" xfId="0" applyNumberFormat="1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0" fontId="9" fillId="0" borderId="0" xfId="0" applyFont="1" applyAlignment="1">
      <alignment/>
    </xf>
    <xf numFmtId="2" fontId="9" fillId="0" borderId="0" xfId="0" applyNumberFormat="1" applyFont="1" applyAlignment="1">
      <alignment/>
    </xf>
    <xf numFmtId="0" fontId="10" fillId="0" borderId="11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4" fontId="60" fillId="0" borderId="0" xfId="0" applyNumberFormat="1" applyFont="1" applyAlignment="1">
      <alignment horizontal="right"/>
    </xf>
    <xf numFmtId="0" fontId="59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/>
    </xf>
    <xf numFmtId="4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vertical="center"/>
    </xf>
    <xf numFmtId="4" fontId="61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4" fontId="11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9" fontId="13" fillId="0" borderId="0" xfId="0" applyNumberFormat="1" applyFont="1" applyAlignment="1">
      <alignment horizontal="center"/>
    </xf>
    <xf numFmtId="4" fontId="13" fillId="0" borderId="0" xfId="0" applyNumberFormat="1" applyFont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11" fillId="34" borderId="0" xfId="0" applyFont="1" applyFill="1" applyAlignment="1">
      <alignment/>
    </xf>
    <xf numFmtId="4" fontId="10" fillId="34" borderId="0" xfId="0" applyNumberFormat="1" applyFont="1" applyFill="1" applyAlignment="1">
      <alignment horizontal="right"/>
    </xf>
    <xf numFmtId="0" fontId="12" fillId="34" borderId="0" xfId="0" applyFont="1" applyFill="1" applyAlignment="1">
      <alignment/>
    </xf>
    <xf numFmtId="4" fontId="13" fillId="34" borderId="0" xfId="0" applyNumberFormat="1" applyFont="1" applyFill="1" applyAlignment="1">
      <alignment horizontal="right"/>
    </xf>
    <xf numFmtId="0" fontId="12" fillId="34" borderId="0" xfId="0" applyFont="1" applyFill="1" applyAlignment="1">
      <alignment horizontal="left"/>
    </xf>
    <xf numFmtId="0" fontId="6" fillId="35" borderId="0" xfId="0" applyFont="1" applyFill="1" applyAlignment="1">
      <alignment/>
    </xf>
    <xf numFmtId="4" fontId="6" fillId="35" borderId="0" xfId="0" applyNumberFormat="1" applyFont="1" applyFill="1" applyAlignment="1">
      <alignment horizontal="right"/>
    </xf>
    <xf numFmtId="0" fontId="8" fillId="35" borderId="0" xfId="0" applyFont="1" applyFill="1" applyAlignment="1">
      <alignment/>
    </xf>
    <xf numFmtId="4" fontId="7" fillId="35" borderId="0" xfId="0" applyNumberFormat="1" applyFont="1" applyFill="1" applyAlignment="1">
      <alignment horizontal="right"/>
    </xf>
    <xf numFmtId="0" fontId="7" fillId="35" borderId="0" xfId="0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8" fillId="35" borderId="0" xfId="0" applyFont="1" applyFill="1" applyAlignment="1">
      <alignment/>
    </xf>
    <xf numFmtId="0" fontId="5" fillId="35" borderId="10" xfId="0" applyFont="1" applyFill="1" applyBorder="1" applyAlignment="1">
      <alignment/>
    </xf>
    <xf numFmtId="0" fontId="7" fillId="35" borderId="11" xfId="0" applyFont="1" applyFill="1" applyBorder="1" applyAlignment="1">
      <alignment horizontal="right" wrapText="1"/>
    </xf>
    <xf numFmtId="0" fontId="7" fillId="35" borderId="10" xfId="0" applyFont="1" applyFill="1" applyBorder="1" applyAlignment="1">
      <alignment horizontal="right" wrapText="1"/>
    </xf>
    <xf numFmtId="0" fontId="6" fillId="35" borderId="0" xfId="0" applyFont="1" applyFill="1" applyAlignment="1">
      <alignment/>
    </xf>
    <xf numFmtId="0" fontId="13" fillId="34" borderId="0" xfId="0" applyFont="1" applyFill="1" applyAlignment="1">
      <alignment horizontal="left"/>
    </xf>
    <xf numFmtId="0" fontId="13" fillId="34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35" borderId="12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 vertical="center"/>
    </xf>
    <xf numFmtId="0" fontId="6" fillId="35" borderId="13" xfId="0" applyFont="1" applyFill="1" applyBorder="1" applyAlignment="1">
      <alignment horizontal="left" vertical="center"/>
    </xf>
    <xf numFmtId="0" fontId="5" fillId="0" borderId="12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0" xfId="0" applyAlignment="1">
      <alignment/>
    </xf>
    <xf numFmtId="2" fontId="9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8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4" fontId="10" fillId="34" borderId="0" xfId="0" applyNumberFormat="1" applyFont="1" applyFill="1" applyAlignment="1">
      <alignment horizontal="right" vertic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3" fillId="34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4" fontId="57" fillId="0" borderId="0" xfId="0" applyNumberFormat="1" applyFont="1" applyAlignment="1">
      <alignment/>
    </xf>
    <xf numFmtId="0" fontId="57" fillId="0" borderId="0" xfId="0" applyFont="1" applyAlignment="1">
      <alignment/>
    </xf>
    <xf numFmtId="49" fontId="11" fillId="0" borderId="0" xfId="0" applyNumberFormat="1" applyFont="1" applyAlignment="1">
      <alignment horizontal="left"/>
    </xf>
    <xf numFmtId="0" fontId="1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6" fillId="35" borderId="0" xfId="0" applyFont="1" applyFill="1" applyAlignment="1">
      <alignment/>
    </xf>
    <xf numFmtId="0" fontId="10" fillId="34" borderId="0" xfId="0" applyFont="1" applyFill="1" applyAlignment="1">
      <alignment horizontal="left"/>
    </xf>
    <xf numFmtId="4" fontId="12" fillId="0" borderId="0" xfId="0" applyNumberFormat="1" applyFont="1" applyAlignment="1">
      <alignment horizontal="left"/>
    </xf>
    <xf numFmtId="0" fontId="7" fillId="35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0" fillId="0" borderId="11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/>
    </xf>
    <xf numFmtId="0" fontId="7" fillId="0" borderId="15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57" fillId="0" borderId="0" xfId="0" applyFont="1" applyAlignment="1">
      <alignment/>
    </xf>
    <xf numFmtId="0" fontId="11" fillId="34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35" borderId="0" xfId="0" applyFont="1" applyFill="1" applyAlignment="1">
      <alignment horizontal="left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3" fillId="34" borderId="0" xfId="0" applyFont="1" applyFill="1" applyAlignment="1">
      <alignment/>
    </xf>
    <xf numFmtId="0" fontId="10" fillId="0" borderId="0" xfId="0" applyFont="1" applyFill="1" applyAlignment="1">
      <alignment horizontal="left" wrapText="1"/>
    </xf>
    <xf numFmtId="0" fontId="6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5"/>
  <sheetViews>
    <sheetView zoomScale="90" zoomScaleNormal="90" zoomScalePageLayoutView="0" workbookViewId="0" topLeftCell="A1">
      <selection activeCell="O16" sqref="O16"/>
    </sheetView>
  </sheetViews>
  <sheetFormatPr defaultColWidth="9.140625" defaultRowHeight="12.75"/>
  <cols>
    <col min="8" max="8" width="8.421875" style="0" customWidth="1"/>
    <col min="9" max="9" width="5.28125" style="0" hidden="1" customWidth="1"/>
    <col min="10" max="10" width="23.140625" style="0" customWidth="1"/>
    <col min="11" max="12" width="23.28125" style="0" customWidth="1"/>
    <col min="13" max="13" width="13.421875" style="0" customWidth="1"/>
    <col min="14" max="14" width="9.421875" style="0" customWidth="1"/>
    <col min="15" max="15" width="9.8515625" style="0" customWidth="1"/>
  </cols>
  <sheetData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.25" customHeight="1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34" t="s">
        <v>129</v>
      </c>
      <c r="B4" s="135"/>
      <c r="C4" s="135"/>
      <c r="D4" s="135"/>
      <c r="E4" s="1"/>
      <c r="F4" s="1"/>
      <c r="G4" s="1"/>
      <c r="H4" s="1"/>
      <c r="I4" s="1"/>
      <c r="J4" s="1"/>
    </row>
    <row r="5" spans="1:10" ht="12.75">
      <c r="A5" s="153" t="s">
        <v>95</v>
      </c>
      <c r="B5" s="153"/>
      <c r="C5" s="17"/>
      <c r="D5" s="1"/>
      <c r="E5" s="1"/>
      <c r="F5" s="1"/>
      <c r="G5" s="1"/>
      <c r="H5" s="1"/>
      <c r="I5" s="1"/>
      <c r="J5" s="1"/>
    </row>
    <row r="6" spans="1:10" ht="12.75">
      <c r="A6" s="17" t="s">
        <v>132</v>
      </c>
      <c r="B6" s="17"/>
      <c r="C6" s="17"/>
      <c r="D6" s="1"/>
      <c r="E6" s="1"/>
      <c r="F6" s="1"/>
      <c r="G6" s="1"/>
      <c r="H6" s="1"/>
      <c r="I6" s="1"/>
      <c r="J6" s="1"/>
    </row>
    <row r="7" spans="1:10" ht="12.75">
      <c r="A7" s="17" t="s">
        <v>133</v>
      </c>
      <c r="B7" s="17"/>
      <c r="C7" s="17"/>
      <c r="D7" s="1"/>
      <c r="E7" s="1"/>
      <c r="F7" s="1"/>
      <c r="G7" s="1"/>
      <c r="H7" s="1"/>
      <c r="I7" s="1"/>
      <c r="J7" s="1"/>
    </row>
    <row r="8" spans="1:10" ht="12.75">
      <c r="A8" s="148" t="s">
        <v>134</v>
      </c>
      <c r="B8" s="148"/>
      <c r="C8" s="148"/>
      <c r="D8" s="1"/>
      <c r="E8" s="1"/>
      <c r="F8" s="1"/>
      <c r="G8" s="1"/>
      <c r="H8" s="1"/>
      <c r="I8" s="1"/>
      <c r="J8" s="1"/>
    </row>
    <row r="9" spans="1:10" ht="12.75">
      <c r="A9" s="16"/>
      <c r="B9" s="16"/>
      <c r="C9" s="16"/>
      <c r="D9" s="1"/>
      <c r="E9" s="1"/>
      <c r="F9" s="1"/>
      <c r="G9" s="1"/>
      <c r="H9" s="1"/>
      <c r="I9" s="1"/>
      <c r="J9" s="1"/>
    </row>
    <row r="10" spans="1:10" ht="5.2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5" ht="12.75" customHeight="1">
      <c r="A11" s="154" t="s">
        <v>135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86"/>
      <c r="N11" s="86"/>
      <c r="O11" s="86"/>
    </row>
    <row r="12" spans="1:15" ht="12.7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86"/>
      <c r="N12" s="86"/>
      <c r="O12" s="86"/>
    </row>
    <row r="13" spans="1:10" ht="4.5" customHeight="1">
      <c r="A13" s="148"/>
      <c r="B13" s="148"/>
      <c r="C13" s="148"/>
      <c r="D13" s="148"/>
      <c r="E13" s="148"/>
      <c r="F13" s="148"/>
      <c r="G13" s="148"/>
      <c r="H13" s="148"/>
      <c r="I13" s="148"/>
      <c r="J13" s="148"/>
    </row>
    <row r="14" spans="1:10" ht="12.7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5" ht="13.5">
      <c r="A15" s="136" t="s">
        <v>85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87"/>
      <c r="N15" s="87"/>
      <c r="O15" s="87"/>
    </row>
    <row r="16" spans="1:15" ht="13.5">
      <c r="A16" s="150" t="s">
        <v>126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88"/>
      <c r="N16" s="88"/>
      <c r="O16" s="88"/>
    </row>
    <row r="17" spans="1:15" ht="13.5">
      <c r="A17" s="136" t="s">
        <v>113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87"/>
      <c r="N17" s="87"/>
      <c r="O17" s="87"/>
    </row>
    <row r="18" spans="1:10" ht="5.2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2.75">
      <c r="A19" s="4" t="s">
        <v>41</v>
      </c>
      <c r="B19" s="4"/>
      <c r="C19" s="1"/>
      <c r="D19" s="1"/>
      <c r="E19" s="1"/>
      <c r="F19" s="1"/>
      <c r="G19" s="1"/>
      <c r="H19" s="1"/>
      <c r="I19" s="1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5" ht="12.75">
      <c r="A21" s="137" t="s">
        <v>42</v>
      </c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2"/>
      <c r="N21" s="2"/>
      <c r="O21" s="2"/>
    </row>
    <row r="22" spans="1:10" ht="12.7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3" ht="12.75">
      <c r="A23" s="148" t="s">
        <v>124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"/>
    </row>
    <row r="24" spans="1:15" ht="12.75">
      <c r="A24" s="134" t="s">
        <v>125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N24" s="80"/>
      <c r="O24" s="80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3"/>
      <c r="K25" s="59"/>
      <c r="L25" s="59"/>
      <c r="M25" s="59"/>
      <c r="N25" s="81"/>
      <c r="O25" s="81"/>
    </row>
    <row r="26" spans="1:15" ht="12.75">
      <c r="A26" s="144" t="s">
        <v>43</v>
      </c>
      <c r="B26" s="145"/>
      <c r="C26" s="145"/>
      <c r="D26" s="145"/>
      <c r="E26" s="145"/>
      <c r="F26" s="145"/>
      <c r="G26" s="145"/>
      <c r="H26" s="146"/>
      <c r="I26" s="128"/>
      <c r="J26" s="130" t="s">
        <v>112</v>
      </c>
      <c r="K26" s="129" t="s">
        <v>89</v>
      </c>
      <c r="L26" s="130" t="s">
        <v>114</v>
      </c>
      <c r="N26" s="82"/>
      <c r="O26" s="82"/>
    </row>
    <row r="27" spans="1:15" ht="12.75">
      <c r="A27" s="147"/>
      <c r="B27" s="140"/>
      <c r="C27" s="140"/>
      <c r="D27" s="140"/>
      <c r="E27" s="140"/>
      <c r="F27" s="140"/>
      <c r="G27" s="140"/>
      <c r="H27" s="141"/>
      <c r="I27" s="19"/>
      <c r="J27" s="67"/>
      <c r="K27" s="67"/>
      <c r="L27" s="67"/>
      <c r="N27" s="83"/>
      <c r="O27" s="83"/>
    </row>
    <row r="28" spans="1:15" s="1" customFormat="1" ht="11.25">
      <c r="A28" s="147" t="s">
        <v>44</v>
      </c>
      <c r="B28" s="140"/>
      <c r="C28" s="140"/>
      <c r="D28" s="140"/>
      <c r="E28" s="140"/>
      <c r="F28" s="140"/>
      <c r="G28" s="140"/>
      <c r="H28" s="141"/>
      <c r="I28" s="20"/>
      <c r="J28" s="60">
        <f>'Opći i posebni dio'!K5</f>
        <v>1650000</v>
      </c>
      <c r="K28" s="60">
        <f>'Opći i posebni dio'!L5</f>
        <v>-666</v>
      </c>
      <c r="L28" s="60">
        <f>'Opći i posebni dio'!M5</f>
        <v>1649334</v>
      </c>
      <c r="N28" s="84"/>
      <c r="O28" s="84"/>
    </row>
    <row r="29" spans="1:15" s="1" customFormat="1" ht="12">
      <c r="A29" s="139" t="s">
        <v>45</v>
      </c>
      <c r="B29" s="142"/>
      <c r="C29" s="142"/>
      <c r="D29" s="142"/>
      <c r="E29" s="142"/>
      <c r="F29" s="142"/>
      <c r="G29" s="142"/>
      <c r="H29" s="143"/>
      <c r="I29" s="21"/>
      <c r="J29" s="61">
        <f>J28</f>
        <v>1650000</v>
      </c>
      <c r="K29" s="61">
        <f>K28</f>
        <v>-666</v>
      </c>
      <c r="L29" s="61">
        <f>L28</f>
        <v>1649334</v>
      </c>
      <c r="N29" s="85"/>
      <c r="O29" s="85"/>
    </row>
    <row r="30" spans="1:15" s="1" customFormat="1" ht="11.25">
      <c r="A30" s="147"/>
      <c r="B30" s="140"/>
      <c r="C30" s="140"/>
      <c r="D30" s="140"/>
      <c r="E30" s="140"/>
      <c r="F30" s="140"/>
      <c r="G30" s="140"/>
      <c r="H30" s="141"/>
      <c r="I30" s="19"/>
      <c r="J30" s="60"/>
      <c r="K30" s="60"/>
      <c r="L30" s="60"/>
      <c r="N30" s="84"/>
      <c r="O30" s="84"/>
    </row>
    <row r="31" spans="1:15" s="1" customFormat="1" ht="11.25">
      <c r="A31" s="147" t="s">
        <v>46</v>
      </c>
      <c r="B31" s="140"/>
      <c r="C31" s="140"/>
      <c r="D31" s="140"/>
      <c r="E31" s="140"/>
      <c r="F31" s="140"/>
      <c r="G31" s="140"/>
      <c r="H31" s="141"/>
      <c r="I31" s="19"/>
      <c r="J31" s="60">
        <f>'Opći i posebni dio'!K32</f>
        <v>1605000</v>
      </c>
      <c r="K31" s="60">
        <f>'Opći i posebni dio'!L32</f>
        <v>32596</v>
      </c>
      <c r="L31" s="60">
        <f>'Opći i posebni dio'!M32</f>
        <v>1637596</v>
      </c>
      <c r="N31" s="84"/>
      <c r="O31" s="84"/>
    </row>
    <row r="32" spans="1:15" s="1" customFormat="1" ht="11.25">
      <c r="A32" s="147" t="s">
        <v>49</v>
      </c>
      <c r="B32" s="140"/>
      <c r="C32" s="140"/>
      <c r="D32" s="140"/>
      <c r="E32" s="140"/>
      <c r="F32" s="140"/>
      <c r="G32" s="140"/>
      <c r="H32" s="141"/>
      <c r="I32" s="19"/>
      <c r="J32" s="60">
        <f>'Opći i posebni dio'!K89</f>
        <v>45000</v>
      </c>
      <c r="K32" s="60">
        <f>'Opći i posebni dio'!L89</f>
        <v>-10000</v>
      </c>
      <c r="L32" s="60">
        <f>'Opći i posebni dio'!M89</f>
        <v>35000</v>
      </c>
      <c r="N32" s="84"/>
      <c r="O32" s="84"/>
    </row>
    <row r="33" spans="1:15" s="1" customFormat="1" ht="12">
      <c r="A33" s="139" t="s">
        <v>47</v>
      </c>
      <c r="B33" s="142"/>
      <c r="C33" s="142"/>
      <c r="D33" s="142"/>
      <c r="E33" s="142"/>
      <c r="F33" s="142"/>
      <c r="G33" s="142"/>
      <c r="H33" s="143"/>
      <c r="I33" s="21"/>
      <c r="J33" s="61">
        <f>SUM(J31+J32)</f>
        <v>1650000</v>
      </c>
      <c r="K33" s="61">
        <f>SUM(K31+K32)</f>
        <v>22596</v>
      </c>
      <c r="L33" s="61">
        <f>SUM(L31+L32)</f>
        <v>1672596</v>
      </c>
      <c r="N33" s="85"/>
      <c r="O33" s="85"/>
    </row>
    <row r="34" spans="1:15" s="1" customFormat="1" ht="12">
      <c r="A34" s="139"/>
      <c r="B34" s="140"/>
      <c r="C34" s="140"/>
      <c r="D34" s="140"/>
      <c r="E34" s="140"/>
      <c r="F34" s="140"/>
      <c r="G34" s="140"/>
      <c r="H34" s="141"/>
      <c r="I34" s="21"/>
      <c r="J34" s="61"/>
      <c r="K34" s="61"/>
      <c r="L34" s="61"/>
      <c r="N34" s="85"/>
      <c r="O34" s="85"/>
    </row>
    <row r="35" spans="1:15" s="1" customFormat="1" ht="12">
      <c r="A35" s="151" t="s">
        <v>100</v>
      </c>
      <c r="B35" s="152"/>
      <c r="C35" s="152"/>
      <c r="D35" s="152"/>
      <c r="E35" s="152"/>
      <c r="F35" s="152"/>
      <c r="G35" s="152"/>
      <c r="H35" s="152"/>
      <c r="I35" s="21"/>
      <c r="J35" s="61">
        <f>SUM(J29-J33)</f>
        <v>0</v>
      </c>
      <c r="K35" s="61">
        <f>SUM(K29-K33)</f>
        <v>-23262</v>
      </c>
      <c r="L35" s="61">
        <f>SUM(L29-L33)</f>
        <v>-23262</v>
      </c>
      <c r="N35" s="85"/>
      <c r="O35" s="85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N36" s="80"/>
      <c r="O36" s="80"/>
    </row>
    <row r="37" spans="1:15" ht="12.75">
      <c r="A37" s="144" t="s">
        <v>98</v>
      </c>
      <c r="B37" s="145"/>
      <c r="C37" s="145"/>
      <c r="D37" s="145"/>
      <c r="E37" s="145"/>
      <c r="F37" s="145"/>
      <c r="G37" s="145"/>
      <c r="H37" s="146"/>
      <c r="I37" s="128"/>
      <c r="J37" s="129"/>
      <c r="K37" s="129"/>
      <c r="L37" s="130"/>
      <c r="N37" s="82"/>
      <c r="O37" s="82"/>
    </row>
    <row r="38" spans="1:15" ht="12.75">
      <c r="A38" s="147"/>
      <c r="B38" s="140"/>
      <c r="C38" s="140"/>
      <c r="D38" s="140"/>
      <c r="E38" s="140"/>
      <c r="F38" s="140"/>
      <c r="G38" s="140"/>
      <c r="H38" s="141"/>
      <c r="I38" s="19"/>
      <c r="J38" s="67"/>
      <c r="K38" s="67"/>
      <c r="L38" s="67"/>
      <c r="N38" s="83"/>
      <c r="O38" s="83"/>
    </row>
    <row r="39" spans="1:15" s="1" customFormat="1" ht="11.25">
      <c r="A39" s="147" t="s">
        <v>99</v>
      </c>
      <c r="B39" s="140"/>
      <c r="C39" s="140"/>
      <c r="D39" s="140"/>
      <c r="E39" s="140"/>
      <c r="F39" s="140"/>
      <c r="G39" s="140"/>
      <c r="H39" s="141"/>
      <c r="I39" s="20"/>
      <c r="J39" s="60">
        <f>'Opći i posebni dio'!K107</f>
        <v>0</v>
      </c>
      <c r="K39" s="60">
        <f>'Opći i posebni dio'!L107</f>
        <v>23262</v>
      </c>
      <c r="L39" s="60">
        <f>'Opći i posebni dio'!M107</f>
        <v>23262</v>
      </c>
      <c r="N39" s="84"/>
      <c r="O39" s="84"/>
    </row>
    <row r="40" spans="1:15" s="1" customFormat="1" ht="12">
      <c r="A40" s="139" t="s">
        <v>101</v>
      </c>
      <c r="B40" s="142"/>
      <c r="C40" s="142"/>
      <c r="D40" s="142"/>
      <c r="E40" s="142"/>
      <c r="F40" s="142"/>
      <c r="G40" s="142"/>
      <c r="H40" s="143"/>
      <c r="I40" s="21"/>
      <c r="J40" s="61">
        <f>J39</f>
        <v>0</v>
      </c>
      <c r="K40" s="61">
        <f>K39</f>
        <v>23262</v>
      </c>
      <c r="L40" s="61">
        <f>L39</f>
        <v>23262</v>
      </c>
      <c r="N40" s="85"/>
      <c r="O40" s="85"/>
    </row>
    <row r="41" spans="1:15" ht="12.7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3"/>
      <c r="L41" s="73"/>
      <c r="M41" s="73"/>
      <c r="N41" s="80"/>
      <c r="O41" s="80"/>
    </row>
    <row r="42" spans="1:15" s="1" customFormat="1" ht="12">
      <c r="A42" s="151" t="s">
        <v>111</v>
      </c>
      <c r="B42" s="152"/>
      <c r="C42" s="152"/>
      <c r="D42" s="152"/>
      <c r="E42" s="152"/>
      <c r="F42" s="152"/>
      <c r="G42" s="152"/>
      <c r="H42" s="152"/>
      <c r="I42" s="21"/>
      <c r="J42" s="61">
        <f>J35-(-J40)</f>
        <v>0</v>
      </c>
      <c r="K42" s="61">
        <f>K35-(-K40)</f>
        <v>0</v>
      </c>
      <c r="L42" s="61">
        <f>L35-(-L40)</f>
        <v>0</v>
      </c>
      <c r="N42" s="85"/>
      <c r="O42" s="85"/>
    </row>
    <row r="43" spans="1:15" s="1" customFormat="1" ht="12">
      <c r="A43" s="101"/>
      <c r="B43" s="102"/>
      <c r="C43" s="102"/>
      <c r="D43" s="102"/>
      <c r="E43" s="102"/>
      <c r="F43" s="102"/>
      <c r="G43" s="102"/>
      <c r="H43" s="102"/>
      <c r="I43" s="103"/>
      <c r="J43" s="85"/>
      <c r="K43" s="85"/>
      <c r="L43" s="85"/>
      <c r="N43" s="85"/>
      <c r="O43" s="85"/>
    </row>
    <row r="44" spans="1:14" ht="12.75">
      <c r="A44" s="138" t="s">
        <v>86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78"/>
      <c r="N44" s="78"/>
    </row>
    <row r="45" spans="1:10" ht="12.75">
      <c r="A45" s="79"/>
      <c r="B45" s="79"/>
      <c r="C45" s="79"/>
      <c r="D45" s="79"/>
      <c r="E45" s="79"/>
      <c r="F45" s="79"/>
      <c r="G45" s="79"/>
      <c r="H45" s="79"/>
      <c r="I45" s="79"/>
      <c r="J45" s="79"/>
    </row>
    <row r="46" spans="1:12" ht="12.75">
      <c r="A46" s="134" t="s">
        <v>87</v>
      </c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</row>
    <row r="47" spans="1:10" ht="12.75">
      <c r="A47" s="134" t="s">
        <v>110</v>
      </c>
      <c r="B47" s="134"/>
      <c r="C47" s="134"/>
      <c r="D47" s="134"/>
      <c r="E47" s="134"/>
      <c r="F47" s="134"/>
      <c r="G47" s="134"/>
      <c r="H47" s="134"/>
      <c r="I47" s="134"/>
      <c r="J47" s="134"/>
    </row>
    <row r="48" spans="1:15" ht="12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 ht="12.75">
      <c r="A49" s="72"/>
      <c r="B49" s="72"/>
      <c r="C49" s="72"/>
      <c r="D49" s="72"/>
      <c r="E49" s="72"/>
      <c r="F49" s="72"/>
      <c r="G49" s="72"/>
      <c r="H49" s="72"/>
      <c r="I49" s="72"/>
      <c r="J49" s="72"/>
      <c r="K49" s="73"/>
      <c r="L49" s="73"/>
      <c r="M49" s="73"/>
      <c r="N49" s="73"/>
      <c r="O49" s="73"/>
    </row>
    <row r="50" spans="1:15" ht="12.7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</row>
    <row r="51" spans="1:15" ht="12.7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3"/>
      <c r="L51" s="73"/>
      <c r="M51" s="73"/>
      <c r="N51" s="73"/>
      <c r="O51" s="73"/>
    </row>
    <row r="52" spans="1:15" ht="12.75">
      <c r="A52" s="73"/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</row>
    <row r="53" spans="1:15" ht="12.75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</row>
    <row r="54" spans="1:15" ht="12.75">
      <c r="A54" s="73"/>
      <c r="B54" s="73"/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</row>
    <row r="55" spans="1:15" ht="12.75">
      <c r="A55" s="73"/>
      <c r="B55" s="73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</row>
    <row r="56" spans="1:15" ht="12.75">
      <c r="A56" s="73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spans="1:15" ht="12.75">
      <c r="A57" s="73"/>
      <c r="B57" s="73"/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</row>
    <row r="58" spans="1:15" ht="12.75">
      <c r="A58" s="73"/>
      <c r="B58" s="73"/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</row>
    <row r="59" spans="1:15" ht="12.75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</row>
    <row r="60" spans="1:15" ht="12.75">
      <c r="A60" s="73"/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</row>
    <row r="61" spans="1:15" ht="12.75">
      <c r="A61" s="73"/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</row>
    <row r="62" spans="1:15" ht="12.75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</row>
    <row r="63" spans="1:15" ht="12.75">
      <c r="A63" s="73"/>
      <c r="B63" s="73"/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</row>
    <row r="64" spans="1:15" ht="12.7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</row>
    <row r="65" spans="1:15" ht="12.75">
      <c r="A65" s="73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</sheetData>
  <sheetProtection/>
  <mergeCells count="29">
    <mergeCell ref="A40:H40"/>
    <mergeCell ref="A42:H42"/>
    <mergeCell ref="A5:B5"/>
    <mergeCell ref="A8:C8"/>
    <mergeCell ref="A11:L12"/>
    <mergeCell ref="A13:J13"/>
    <mergeCell ref="A35:H35"/>
    <mergeCell ref="A28:H28"/>
    <mergeCell ref="A24:L24"/>
    <mergeCell ref="A4:D4"/>
    <mergeCell ref="A31:H31"/>
    <mergeCell ref="A32:H32"/>
    <mergeCell ref="A26:H26"/>
    <mergeCell ref="A30:H30"/>
    <mergeCell ref="A27:H27"/>
    <mergeCell ref="A23:L23"/>
    <mergeCell ref="A29:H29"/>
    <mergeCell ref="A15:L15"/>
    <mergeCell ref="A16:L16"/>
    <mergeCell ref="A46:L46"/>
    <mergeCell ref="A47:J47"/>
    <mergeCell ref="A17:L17"/>
    <mergeCell ref="A21:L21"/>
    <mergeCell ref="A44:L44"/>
    <mergeCell ref="A34:H34"/>
    <mergeCell ref="A33:H33"/>
    <mergeCell ref="A37:H37"/>
    <mergeCell ref="A38:H38"/>
    <mergeCell ref="A39:H39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6"/>
  <sheetViews>
    <sheetView tabSelected="1" zoomScalePageLayoutView="0" workbookViewId="0" topLeftCell="A175">
      <selection activeCell="H201" sqref="H201"/>
    </sheetView>
  </sheetViews>
  <sheetFormatPr defaultColWidth="9.140625" defaultRowHeight="12.75" customHeight="1"/>
  <cols>
    <col min="1" max="1" width="4.421875" style="0" customWidth="1"/>
    <col min="2" max="2" width="4.28125" style="0" customWidth="1"/>
    <col min="3" max="3" width="6.28125" style="0" customWidth="1"/>
    <col min="4" max="4" width="8.00390625" style="0" customWidth="1"/>
    <col min="9" max="9" width="16.140625" style="0" customWidth="1"/>
    <col min="10" max="10" width="0.85546875" style="0" hidden="1" customWidth="1"/>
    <col min="11" max="13" width="23.140625" style="0" customWidth="1"/>
  </cols>
  <sheetData>
    <row r="1" spans="1:13" ht="12.75" customHeight="1">
      <c r="A1" s="184" t="s">
        <v>48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23"/>
      <c r="M1" s="23"/>
    </row>
    <row r="2" spans="1:13" ht="12.75" customHeight="1">
      <c r="A2" s="24"/>
      <c r="B2" s="24"/>
      <c r="C2" s="24"/>
      <c r="D2" s="24"/>
      <c r="E2" s="178"/>
      <c r="F2" s="178"/>
      <c r="G2" s="178"/>
      <c r="H2" s="178"/>
      <c r="I2" s="178"/>
      <c r="J2" s="25"/>
      <c r="K2" s="25"/>
      <c r="L2" s="25"/>
      <c r="M2" s="25"/>
    </row>
    <row r="3" spans="1:13" ht="26.25" customHeight="1">
      <c r="A3" s="177" t="s">
        <v>25</v>
      </c>
      <c r="B3" s="177"/>
      <c r="C3" s="177"/>
      <c r="D3" s="68"/>
      <c r="E3" s="177" t="s">
        <v>39</v>
      </c>
      <c r="F3" s="177"/>
      <c r="G3" s="177"/>
      <c r="H3" s="177"/>
      <c r="I3" s="177"/>
      <c r="J3" s="69"/>
      <c r="K3" s="89" t="s">
        <v>112</v>
      </c>
      <c r="L3" s="89" t="s">
        <v>90</v>
      </c>
      <c r="M3" s="89" t="s">
        <v>114</v>
      </c>
    </row>
    <row r="4" spans="1:13" ht="12.75" customHeight="1">
      <c r="A4" s="26"/>
      <c r="B4" s="26"/>
      <c r="C4" s="26"/>
      <c r="D4" s="26"/>
      <c r="E4" s="179"/>
      <c r="F4" s="179"/>
      <c r="G4" s="179"/>
      <c r="H4" s="179"/>
      <c r="I4" s="179"/>
      <c r="J4" s="27"/>
      <c r="K4" s="71"/>
      <c r="L4" s="71"/>
      <c r="M4" s="71"/>
    </row>
    <row r="5" spans="1:13" s="1" customFormat="1" ht="12.75" customHeight="1">
      <c r="A5" s="125">
        <v>6</v>
      </c>
      <c r="B5" s="126"/>
      <c r="C5" s="126"/>
      <c r="D5" s="126"/>
      <c r="E5" s="175" t="s">
        <v>40</v>
      </c>
      <c r="F5" s="175"/>
      <c r="G5" s="175"/>
      <c r="H5" s="175"/>
      <c r="I5" s="175"/>
      <c r="J5" s="127"/>
      <c r="K5" s="124">
        <f>SUM(K7+K12+K24+K18)</f>
        <v>1650000</v>
      </c>
      <c r="L5" s="124">
        <f>SUM(L7+L12+L24+L18)</f>
        <v>-666</v>
      </c>
      <c r="M5" s="124">
        <f>SUM(M7+M12+M24+M18)</f>
        <v>1649334</v>
      </c>
    </row>
    <row r="6" spans="1:13" s="18" customFormat="1" ht="12.75" customHeight="1">
      <c r="A6" s="22"/>
      <c r="B6" s="28"/>
      <c r="C6" s="28"/>
      <c r="D6" s="28"/>
      <c r="E6" s="180"/>
      <c r="F6" s="180"/>
      <c r="G6" s="180"/>
      <c r="H6" s="180"/>
      <c r="I6" s="180"/>
      <c r="J6" s="29"/>
      <c r="K6" s="32"/>
      <c r="L6" s="32"/>
      <c r="M6" s="32"/>
    </row>
    <row r="7" spans="1:13" s="33" customFormat="1" ht="12.75" customHeight="1">
      <c r="A7" s="114">
        <v>64</v>
      </c>
      <c r="B7" s="115"/>
      <c r="C7" s="115"/>
      <c r="D7" s="115"/>
      <c r="E7" s="173" t="s">
        <v>69</v>
      </c>
      <c r="F7" s="173"/>
      <c r="G7" s="173"/>
      <c r="H7" s="173"/>
      <c r="I7" s="173"/>
      <c r="J7" s="116"/>
      <c r="K7" s="117">
        <f>K9</f>
        <v>50</v>
      </c>
      <c r="L7" s="117">
        <f>L9</f>
        <v>-36</v>
      </c>
      <c r="M7" s="117">
        <f>M9</f>
        <v>14</v>
      </c>
    </row>
    <row r="8" spans="1:13" s="33" customFormat="1" ht="12.75" customHeight="1">
      <c r="A8" s="34"/>
      <c r="B8" s="34"/>
      <c r="C8" s="34"/>
      <c r="D8" s="34"/>
      <c r="E8" s="176"/>
      <c r="F8" s="176"/>
      <c r="G8" s="176"/>
      <c r="H8" s="176"/>
      <c r="I8" s="176"/>
      <c r="J8" s="36"/>
      <c r="K8" s="62"/>
      <c r="L8" s="62"/>
      <c r="M8" s="62"/>
    </row>
    <row r="9" spans="1:13" s="33" customFormat="1" ht="12.75" customHeight="1">
      <c r="A9" s="34"/>
      <c r="B9" s="37">
        <v>641</v>
      </c>
      <c r="C9" s="37"/>
      <c r="D9" s="37"/>
      <c r="E9" s="181" t="s">
        <v>70</v>
      </c>
      <c r="F9" s="181"/>
      <c r="G9" s="181"/>
      <c r="H9" s="181"/>
      <c r="I9" s="181"/>
      <c r="J9" s="36"/>
      <c r="K9" s="63">
        <f>K10</f>
        <v>50</v>
      </c>
      <c r="L9" s="63">
        <f>L10</f>
        <v>-36</v>
      </c>
      <c r="M9" s="63">
        <f>M10</f>
        <v>14</v>
      </c>
    </row>
    <row r="10" spans="1:13" s="33" customFormat="1" ht="12.75" customHeight="1">
      <c r="A10" s="34"/>
      <c r="B10" s="34"/>
      <c r="C10" s="35">
        <v>6413</v>
      </c>
      <c r="D10" s="34"/>
      <c r="E10" s="176" t="s">
        <v>71</v>
      </c>
      <c r="F10" s="176"/>
      <c r="G10" s="176"/>
      <c r="H10" s="176"/>
      <c r="I10" s="176"/>
      <c r="J10" s="36"/>
      <c r="K10" s="64">
        <v>50</v>
      </c>
      <c r="L10" s="64">
        <f>M10-K10</f>
        <v>-36</v>
      </c>
      <c r="M10" s="64">
        <v>14</v>
      </c>
    </row>
    <row r="11" spans="1:13" s="33" customFormat="1" ht="12.75" customHeight="1">
      <c r="A11" s="34"/>
      <c r="B11" s="34"/>
      <c r="C11" s="34"/>
      <c r="D11" s="34"/>
      <c r="E11" s="176"/>
      <c r="F11" s="176"/>
      <c r="G11" s="176"/>
      <c r="H11" s="176"/>
      <c r="I11" s="176"/>
      <c r="J11" s="36"/>
      <c r="K11" s="62"/>
      <c r="L11" s="62"/>
      <c r="M11" s="62"/>
    </row>
    <row r="12" spans="1:13" s="33" customFormat="1" ht="12.75" customHeight="1">
      <c r="A12" s="159">
        <v>65</v>
      </c>
      <c r="B12" s="183"/>
      <c r="C12" s="183"/>
      <c r="D12" s="183"/>
      <c r="E12" s="160" t="s">
        <v>81</v>
      </c>
      <c r="F12" s="160"/>
      <c r="G12" s="160"/>
      <c r="H12" s="160"/>
      <c r="I12" s="160"/>
      <c r="J12" s="116"/>
      <c r="K12" s="155">
        <f>K15</f>
        <v>899950</v>
      </c>
      <c r="L12" s="155">
        <f>L15</f>
        <v>-80750</v>
      </c>
      <c r="M12" s="155">
        <f>M15</f>
        <v>819200</v>
      </c>
    </row>
    <row r="13" spans="1:13" s="33" customFormat="1" ht="12.75" customHeight="1">
      <c r="A13" s="159"/>
      <c r="B13" s="183"/>
      <c r="C13" s="183"/>
      <c r="D13" s="183"/>
      <c r="E13" s="160"/>
      <c r="F13" s="160"/>
      <c r="G13" s="160"/>
      <c r="H13" s="160"/>
      <c r="I13" s="160"/>
      <c r="J13" s="116"/>
      <c r="K13" s="155"/>
      <c r="L13" s="155"/>
      <c r="M13" s="155"/>
    </row>
    <row r="14" spans="1:13" s="33" customFormat="1" ht="12.75" customHeight="1">
      <c r="A14" s="34"/>
      <c r="B14" s="34"/>
      <c r="C14" s="35"/>
      <c r="D14" s="34"/>
      <c r="E14" s="176"/>
      <c r="F14" s="176"/>
      <c r="G14" s="176"/>
      <c r="H14" s="176"/>
      <c r="I14" s="176"/>
      <c r="J14" s="36"/>
      <c r="K14" s="62"/>
      <c r="L14" s="62"/>
      <c r="M14" s="62"/>
    </row>
    <row r="15" spans="1:13" s="33" customFormat="1" ht="12.75" customHeight="1">
      <c r="A15" s="34"/>
      <c r="B15" s="37">
        <v>652</v>
      </c>
      <c r="C15" s="35"/>
      <c r="D15" s="34"/>
      <c r="E15" s="37" t="s">
        <v>0</v>
      </c>
      <c r="F15" s="34"/>
      <c r="G15" s="34"/>
      <c r="H15" s="34"/>
      <c r="I15" s="34"/>
      <c r="J15" s="36"/>
      <c r="K15" s="63">
        <f>SUM(K16:K16)</f>
        <v>899950</v>
      </c>
      <c r="L15" s="63">
        <f>SUM(L16:L16)</f>
        <v>-80750</v>
      </c>
      <c r="M15" s="63">
        <f>SUM(M16:M16)</f>
        <v>819200</v>
      </c>
    </row>
    <row r="16" spans="1:13" s="33" customFormat="1" ht="12.75" customHeight="1">
      <c r="A16" s="34"/>
      <c r="B16" s="34"/>
      <c r="C16" s="35">
        <v>6526</v>
      </c>
      <c r="D16" s="34"/>
      <c r="E16" s="176" t="s">
        <v>54</v>
      </c>
      <c r="F16" s="176"/>
      <c r="G16" s="176"/>
      <c r="H16" s="176"/>
      <c r="I16" s="176"/>
      <c r="J16" s="36"/>
      <c r="K16" s="62">
        <v>899950</v>
      </c>
      <c r="L16" s="64">
        <f>M16-K16</f>
        <v>-80750</v>
      </c>
      <c r="M16" s="62">
        <v>819200</v>
      </c>
    </row>
    <row r="17" spans="1:16" s="33" customFormat="1" ht="12.75" customHeight="1">
      <c r="A17" s="34"/>
      <c r="B17" s="34"/>
      <c r="C17" s="35"/>
      <c r="D17" s="34"/>
      <c r="E17" s="176"/>
      <c r="F17" s="176"/>
      <c r="G17" s="176"/>
      <c r="H17" s="176"/>
      <c r="I17" s="176"/>
      <c r="J17" s="36"/>
      <c r="K17" s="62"/>
      <c r="L17" s="62"/>
      <c r="M17" s="62"/>
      <c r="N17" s="95"/>
      <c r="O17" s="95"/>
      <c r="P17" s="95"/>
    </row>
    <row r="18" spans="1:15" ht="12.75" customHeight="1">
      <c r="A18" s="159">
        <v>66</v>
      </c>
      <c r="B18" s="115"/>
      <c r="C18" s="115"/>
      <c r="D18" s="115"/>
      <c r="E18" s="160" t="s">
        <v>118</v>
      </c>
      <c r="F18" s="160"/>
      <c r="G18" s="160"/>
      <c r="H18" s="160"/>
      <c r="I18" s="160"/>
      <c r="J18" s="115"/>
      <c r="K18" s="155">
        <f>K21</f>
        <v>0</v>
      </c>
      <c r="L18" s="155">
        <f>L21</f>
        <v>120</v>
      </c>
      <c r="M18" s="155">
        <f>M21</f>
        <v>120</v>
      </c>
      <c r="O18" s="106"/>
    </row>
    <row r="19" spans="1:15" ht="12.75" customHeight="1">
      <c r="A19" s="159"/>
      <c r="B19" s="115"/>
      <c r="C19" s="115"/>
      <c r="D19" s="115"/>
      <c r="E19" s="160"/>
      <c r="F19" s="160"/>
      <c r="G19" s="160"/>
      <c r="H19" s="160"/>
      <c r="I19" s="160"/>
      <c r="J19" s="115"/>
      <c r="K19" s="155"/>
      <c r="L19" s="155"/>
      <c r="M19" s="155"/>
      <c r="O19" s="106"/>
    </row>
    <row r="20" spans="1:15" ht="12.75" customHeight="1">
      <c r="A20" s="44"/>
      <c r="B20" s="44"/>
      <c r="C20" s="44"/>
      <c r="D20" s="44"/>
      <c r="E20" s="156"/>
      <c r="F20" s="156"/>
      <c r="G20" s="156"/>
      <c r="H20" s="156"/>
      <c r="I20" s="156"/>
      <c r="J20" s="44"/>
      <c r="K20" s="110"/>
      <c r="L20" s="33"/>
      <c r="M20" s="77"/>
      <c r="O20" s="106"/>
    </row>
    <row r="21" spans="1:15" ht="12.75" customHeight="1">
      <c r="A21" s="44"/>
      <c r="B21" s="43">
        <v>663</v>
      </c>
      <c r="C21" s="43"/>
      <c r="D21" s="43"/>
      <c r="E21" s="158" t="s">
        <v>119</v>
      </c>
      <c r="F21" s="158"/>
      <c r="G21" s="158"/>
      <c r="H21" s="158"/>
      <c r="I21" s="158"/>
      <c r="J21" s="44"/>
      <c r="K21" s="111">
        <f>K22</f>
        <v>0</v>
      </c>
      <c r="L21" s="111">
        <f>L22</f>
        <v>120</v>
      </c>
      <c r="M21" s="111">
        <f>M22</f>
        <v>120</v>
      </c>
      <c r="O21" s="106"/>
    </row>
    <row r="22" spans="1:15" ht="12.75" customHeight="1">
      <c r="A22" s="44"/>
      <c r="B22" s="44"/>
      <c r="C22" s="48">
        <v>6631</v>
      </c>
      <c r="D22" s="44"/>
      <c r="E22" s="156" t="s">
        <v>120</v>
      </c>
      <c r="F22" s="156"/>
      <c r="G22" s="156"/>
      <c r="H22" s="156"/>
      <c r="I22" s="156"/>
      <c r="J22" s="44"/>
      <c r="K22" s="77">
        <v>0</v>
      </c>
      <c r="L22" s="77">
        <f>M22-K22</f>
        <v>120</v>
      </c>
      <c r="M22" s="77">
        <v>120</v>
      </c>
      <c r="O22" s="106"/>
    </row>
    <row r="23" spans="1:15" ht="12.75" customHeight="1">
      <c r="A23" s="10"/>
      <c r="B23" s="10"/>
      <c r="C23" s="10"/>
      <c r="D23" s="10"/>
      <c r="E23" s="157"/>
      <c r="F23" s="157"/>
      <c r="G23" s="157"/>
      <c r="H23" s="157"/>
      <c r="I23" s="157"/>
      <c r="J23" s="10"/>
      <c r="K23" s="107"/>
      <c r="L23" s="1"/>
      <c r="M23" s="5"/>
      <c r="O23" s="106"/>
    </row>
    <row r="24" spans="1:13" s="33" customFormat="1" ht="12.75" customHeight="1">
      <c r="A24" s="114">
        <v>67</v>
      </c>
      <c r="B24" s="115"/>
      <c r="C24" s="115"/>
      <c r="D24" s="115"/>
      <c r="E24" s="173" t="s">
        <v>55</v>
      </c>
      <c r="F24" s="173"/>
      <c r="G24" s="173"/>
      <c r="H24" s="173"/>
      <c r="I24" s="173"/>
      <c r="J24" s="116"/>
      <c r="K24" s="117">
        <f>K26</f>
        <v>750000</v>
      </c>
      <c r="L24" s="117">
        <f>L26</f>
        <v>80000</v>
      </c>
      <c r="M24" s="117">
        <f>M26</f>
        <v>830000</v>
      </c>
    </row>
    <row r="25" spans="1:13" s="33" customFormat="1" ht="12.75" customHeight="1">
      <c r="A25" s="34"/>
      <c r="B25" s="34"/>
      <c r="C25" s="34"/>
      <c r="D25" s="34"/>
      <c r="E25" s="176"/>
      <c r="F25" s="176"/>
      <c r="G25" s="176"/>
      <c r="H25" s="176"/>
      <c r="I25" s="176"/>
      <c r="J25" s="36"/>
      <c r="K25" s="62"/>
      <c r="L25" s="62"/>
      <c r="M25" s="62"/>
    </row>
    <row r="26" spans="1:13" s="33" customFormat="1" ht="26.25" customHeight="1">
      <c r="A26" s="34"/>
      <c r="B26" s="105">
        <v>671</v>
      </c>
      <c r="C26" s="37"/>
      <c r="D26" s="37"/>
      <c r="E26" s="197" t="s">
        <v>56</v>
      </c>
      <c r="F26" s="197"/>
      <c r="G26" s="197"/>
      <c r="H26" s="197"/>
      <c r="I26" s="197"/>
      <c r="J26" s="36"/>
      <c r="K26" s="104">
        <f>K27</f>
        <v>750000</v>
      </c>
      <c r="L26" s="104">
        <f>L27</f>
        <v>80000</v>
      </c>
      <c r="M26" s="104">
        <f>M27</f>
        <v>830000</v>
      </c>
    </row>
    <row r="27" spans="1:14" s="33" customFormat="1" ht="12.75" customHeight="1">
      <c r="A27" s="34"/>
      <c r="B27" s="34"/>
      <c r="C27" s="35">
        <v>6711</v>
      </c>
      <c r="D27" s="34"/>
      <c r="E27" s="176" t="s">
        <v>57</v>
      </c>
      <c r="F27" s="176"/>
      <c r="G27" s="176"/>
      <c r="H27" s="176"/>
      <c r="I27" s="176"/>
      <c r="J27" s="36"/>
      <c r="K27" s="64">
        <v>750000</v>
      </c>
      <c r="L27" s="64">
        <f>M27-K27</f>
        <v>80000</v>
      </c>
      <c r="M27" s="64">
        <v>830000</v>
      </c>
      <c r="N27" s="95"/>
    </row>
    <row r="28" spans="1:13" ht="12.75" customHeight="1">
      <c r="A28" s="24"/>
      <c r="B28" s="24"/>
      <c r="C28" s="24"/>
      <c r="D28" s="24"/>
      <c r="E28" s="186"/>
      <c r="F28" s="186"/>
      <c r="G28" s="186"/>
      <c r="H28" s="186"/>
      <c r="I28" s="186"/>
      <c r="J28" s="25"/>
      <c r="K28" s="65"/>
      <c r="L28" s="65"/>
      <c r="M28" s="65"/>
    </row>
    <row r="29" spans="1:13" ht="12.75" customHeight="1">
      <c r="A29" s="1"/>
      <c r="B29" s="1"/>
      <c r="C29" s="1"/>
      <c r="D29" s="1"/>
      <c r="E29" s="187"/>
      <c r="F29" s="187"/>
      <c r="G29" s="187"/>
      <c r="H29" s="187"/>
      <c r="I29" s="187"/>
      <c r="J29" s="1"/>
      <c r="K29" s="66"/>
      <c r="L29" s="66"/>
      <c r="M29" s="66"/>
    </row>
    <row r="30" spans="4:13" s="1" customFormat="1" ht="12.75" customHeight="1">
      <c r="D30" s="187" t="s">
        <v>84</v>
      </c>
      <c r="E30" s="187"/>
      <c r="F30" s="187"/>
      <c r="G30" s="187"/>
      <c r="H30" s="187"/>
      <c r="I30" s="187"/>
      <c r="K30" s="66">
        <f>K32+K89</f>
        <v>1650000</v>
      </c>
      <c r="L30" s="66">
        <f>L32+L89</f>
        <v>22596</v>
      </c>
      <c r="M30" s="66">
        <f>M32+M89</f>
        <v>1672596</v>
      </c>
    </row>
    <row r="31" spans="5:13" s="1" customFormat="1" ht="12.75" customHeight="1">
      <c r="E31" s="171"/>
      <c r="F31" s="171"/>
      <c r="G31" s="171"/>
      <c r="H31" s="171"/>
      <c r="I31" s="171"/>
      <c r="K31" s="14"/>
      <c r="L31" s="14"/>
      <c r="M31" s="14"/>
    </row>
    <row r="32" spans="1:13" s="1" customFormat="1" ht="12.75" customHeight="1">
      <c r="A32" s="131">
        <v>3</v>
      </c>
      <c r="B32" s="131"/>
      <c r="C32" s="131"/>
      <c r="D32" s="131"/>
      <c r="E32" s="188" t="s">
        <v>26</v>
      </c>
      <c r="F32" s="188"/>
      <c r="G32" s="188"/>
      <c r="H32" s="188"/>
      <c r="I32" s="188"/>
      <c r="J32" s="188"/>
      <c r="K32" s="122">
        <f>SUM(K34+K45+K78+K84)</f>
        <v>1605000</v>
      </c>
      <c r="L32" s="122">
        <f>SUM(L34+L45+L78+L84)</f>
        <v>32596</v>
      </c>
      <c r="M32" s="122">
        <f>SUM(M34+M45+M78+M84)</f>
        <v>1637596</v>
      </c>
    </row>
    <row r="33" spans="1:13" ht="12.75" customHeight="1">
      <c r="A33" s="6"/>
      <c r="B33" s="1"/>
      <c r="C33" s="1"/>
      <c r="D33" s="1"/>
      <c r="E33" s="171"/>
      <c r="F33" s="171"/>
      <c r="G33" s="171"/>
      <c r="H33" s="171"/>
      <c r="I33" s="171"/>
      <c r="J33" s="1"/>
      <c r="K33" s="14"/>
      <c r="L33" s="14"/>
      <c r="M33" s="14"/>
    </row>
    <row r="34" spans="1:13" s="33" customFormat="1" ht="12.75" customHeight="1">
      <c r="A34" s="133">
        <v>31</v>
      </c>
      <c r="B34" s="118" t="s">
        <v>1</v>
      </c>
      <c r="C34" s="118"/>
      <c r="D34" s="118"/>
      <c r="E34" s="163" t="s">
        <v>2</v>
      </c>
      <c r="F34" s="163"/>
      <c r="G34" s="163"/>
      <c r="H34" s="163"/>
      <c r="I34" s="163"/>
      <c r="J34" s="163"/>
      <c r="K34" s="119">
        <f>SUM(K36+K39+K42)</f>
        <v>1000000</v>
      </c>
      <c r="L34" s="119">
        <f>SUM(L36+L39+L42)</f>
        <v>-133000</v>
      </c>
      <c r="M34" s="119">
        <f>SUM(M36+M39+M42)</f>
        <v>867000</v>
      </c>
    </row>
    <row r="35" spans="5:13" s="33" customFormat="1" ht="12.75" customHeight="1">
      <c r="E35" s="161"/>
      <c r="F35" s="161"/>
      <c r="G35" s="161"/>
      <c r="H35" s="161"/>
      <c r="I35" s="161"/>
      <c r="K35" s="51"/>
      <c r="L35" s="51"/>
      <c r="M35" s="51"/>
    </row>
    <row r="36" spans="2:13" s="33" customFormat="1" ht="12.75" customHeight="1">
      <c r="B36" s="39">
        <v>311</v>
      </c>
      <c r="E36" s="164" t="s">
        <v>37</v>
      </c>
      <c r="F36" s="164"/>
      <c r="G36" s="164"/>
      <c r="H36" s="164"/>
      <c r="I36" s="164"/>
      <c r="K36" s="56">
        <f>K37</f>
        <v>850000</v>
      </c>
      <c r="L36" s="56">
        <f>L37</f>
        <v>-125000</v>
      </c>
      <c r="M36" s="56">
        <f>M37</f>
        <v>725000</v>
      </c>
    </row>
    <row r="37" spans="3:13" s="33" customFormat="1" ht="12.75" customHeight="1">
      <c r="C37" s="38">
        <v>3111</v>
      </c>
      <c r="D37" s="40"/>
      <c r="E37" s="161" t="s">
        <v>38</v>
      </c>
      <c r="F37" s="161"/>
      <c r="G37" s="161"/>
      <c r="H37" s="161"/>
      <c r="I37" s="161"/>
      <c r="J37" s="161"/>
      <c r="K37" s="51">
        <f>K127</f>
        <v>850000</v>
      </c>
      <c r="L37" s="51">
        <f>L127</f>
        <v>-125000</v>
      </c>
      <c r="M37" s="51">
        <f>M127</f>
        <v>725000</v>
      </c>
    </row>
    <row r="38" spans="3:13" s="33" customFormat="1" ht="12.75" customHeight="1">
      <c r="C38" s="38"/>
      <c r="E38" s="161"/>
      <c r="F38" s="161"/>
      <c r="G38" s="161"/>
      <c r="H38" s="161"/>
      <c r="I38" s="161"/>
      <c r="K38" s="51"/>
      <c r="L38" s="51"/>
      <c r="M38" s="51"/>
    </row>
    <row r="39" spans="2:13" s="33" customFormat="1" ht="12.75" customHeight="1">
      <c r="B39" s="39">
        <v>312</v>
      </c>
      <c r="C39" s="38"/>
      <c r="E39" s="164" t="s">
        <v>3</v>
      </c>
      <c r="F39" s="164"/>
      <c r="G39" s="164"/>
      <c r="H39" s="164"/>
      <c r="I39" s="164"/>
      <c r="J39" s="164"/>
      <c r="K39" s="56">
        <f>K40</f>
        <v>90000</v>
      </c>
      <c r="L39" s="56">
        <f>L40</f>
        <v>-15000</v>
      </c>
      <c r="M39" s="56">
        <f>M40</f>
        <v>75000</v>
      </c>
    </row>
    <row r="40" spans="3:13" s="33" customFormat="1" ht="12.75" customHeight="1">
      <c r="C40" s="38">
        <v>3121</v>
      </c>
      <c r="D40" s="40"/>
      <c r="E40" s="161" t="s">
        <v>3</v>
      </c>
      <c r="F40" s="161"/>
      <c r="G40" s="161"/>
      <c r="H40" s="161"/>
      <c r="I40" s="161"/>
      <c r="J40" s="161"/>
      <c r="K40" s="51">
        <f>K130</f>
        <v>90000</v>
      </c>
      <c r="L40" s="51">
        <f>L130</f>
        <v>-15000</v>
      </c>
      <c r="M40" s="51">
        <f>M130</f>
        <v>75000</v>
      </c>
    </row>
    <row r="41" spans="3:13" s="33" customFormat="1" ht="12.75" customHeight="1">
      <c r="C41" s="38"/>
      <c r="E41" s="161"/>
      <c r="F41" s="161"/>
      <c r="G41" s="161"/>
      <c r="H41" s="161"/>
      <c r="I41" s="161"/>
      <c r="K41" s="51"/>
      <c r="L41" s="51"/>
      <c r="M41" s="51"/>
    </row>
    <row r="42" spans="2:13" s="33" customFormat="1" ht="12.75" customHeight="1">
      <c r="B42" s="39">
        <v>313</v>
      </c>
      <c r="C42" s="38"/>
      <c r="E42" s="164" t="s">
        <v>4</v>
      </c>
      <c r="F42" s="164"/>
      <c r="G42" s="164"/>
      <c r="H42" s="164"/>
      <c r="I42" s="164"/>
      <c r="J42" s="164"/>
      <c r="K42" s="56">
        <f>SUM(K43:K43)</f>
        <v>60000</v>
      </c>
      <c r="L42" s="56">
        <f>SUM(L43:L43)</f>
        <v>7000</v>
      </c>
      <c r="M42" s="56">
        <f>SUM(M43:M43)</f>
        <v>67000</v>
      </c>
    </row>
    <row r="43" spans="3:13" s="33" customFormat="1" ht="12.75" customHeight="1">
      <c r="C43" s="38">
        <v>3132</v>
      </c>
      <c r="D43" s="40"/>
      <c r="E43" s="161" t="s">
        <v>29</v>
      </c>
      <c r="F43" s="161"/>
      <c r="G43" s="161"/>
      <c r="H43" s="161"/>
      <c r="I43" s="161"/>
      <c r="J43" s="161"/>
      <c r="K43" s="51">
        <f>K133</f>
        <v>60000</v>
      </c>
      <c r="L43" s="51">
        <f>L133</f>
        <v>7000</v>
      </c>
      <c r="M43" s="51">
        <f>M133</f>
        <v>67000</v>
      </c>
    </row>
    <row r="44" spans="1:13" s="33" customFormat="1" ht="27" customHeight="1">
      <c r="A44" s="39"/>
      <c r="C44" s="38"/>
      <c r="E44" s="161"/>
      <c r="F44" s="161"/>
      <c r="G44" s="161"/>
      <c r="H44" s="161"/>
      <c r="I44" s="161"/>
      <c r="K44" s="51"/>
      <c r="L44" s="51"/>
      <c r="M44" s="51"/>
    </row>
    <row r="45" spans="1:13" s="33" customFormat="1" ht="12.75" customHeight="1">
      <c r="A45" s="133">
        <v>32</v>
      </c>
      <c r="B45" s="133"/>
      <c r="C45" s="132"/>
      <c r="D45" s="133"/>
      <c r="E45" s="196" t="s">
        <v>5</v>
      </c>
      <c r="F45" s="196"/>
      <c r="G45" s="196"/>
      <c r="H45" s="196"/>
      <c r="I45" s="196"/>
      <c r="J45" s="196"/>
      <c r="K45" s="119">
        <f>SUM(K47+K53+K61+K72)</f>
        <v>601500</v>
      </c>
      <c r="L45" s="119">
        <f>SUM(L47+L53+L61+L72)</f>
        <v>156396</v>
      </c>
      <c r="M45" s="119">
        <f>SUM(M47+M53+M61+M72)</f>
        <v>757896</v>
      </c>
    </row>
    <row r="46" spans="3:13" s="33" customFormat="1" ht="12.75" customHeight="1">
      <c r="C46" s="38"/>
      <c r="E46" s="161"/>
      <c r="F46" s="161"/>
      <c r="G46" s="161"/>
      <c r="H46" s="161"/>
      <c r="I46" s="161"/>
      <c r="K46" s="51"/>
      <c r="L46" s="51"/>
      <c r="M46" s="51"/>
    </row>
    <row r="47" spans="2:13" s="33" customFormat="1" ht="12.75" customHeight="1">
      <c r="B47" s="39">
        <v>321</v>
      </c>
      <c r="C47" s="38"/>
      <c r="E47" s="164" t="s">
        <v>6</v>
      </c>
      <c r="F47" s="164"/>
      <c r="G47" s="164"/>
      <c r="H47" s="164"/>
      <c r="I47" s="164"/>
      <c r="J47" s="164"/>
      <c r="K47" s="56">
        <f>SUM(K48:K51)</f>
        <v>52000</v>
      </c>
      <c r="L47" s="56">
        <f>SUM(L48:L51)</f>
        <v>1000</v>
      </c>
      <c r="M47" s="56">
        <f>SUM(M48:M51)</f>
        <v>53000</v>
      </c>
    </row>
    <row r="48" spans="3:13" s="33" customFormat="1" ht="12.75" customHeight="1">
      <c r="C48" s="38">
        <v>3211</v>
      </c>
      <c r="D48" s="40"/>
      <c r="E48" s="161" t="s">
        <v>7</v>
      </c>
      <c r="F48" s="161"/>
      <c r="G48" s="161"/>
      <c r="H48" s="161"/>
      <c r="I48" s="161"/>
      <c r="J48" s="161"/>
      <c r="K48" s="77">
        <f>K140</f>
        <v>1000</v>
      </c>
      <c r="L48" s="77">
        <f>L140</f>
        <v>3000</v>
      </c>
      <c r="M48" s="77">
        <f>M140</f>
        <v>4000</v>
      </c>
    </row>
    <row r="49" spans="3:13" s="33" customFormat="1" ht="12.75" customHeight="1">
      <c r="C49" s="38">
        <v>3212</v>
      </c>
      <c r="D49" s="40"/>
      <c r="E49" s="161" t="s">
        <v>58</v>
      </c>
      <c r="F49" s="161"/>
      <c r="G49" s="161"/>
      <c r="H49" s="161"/>
      <c r="I49" s="161"/>
      <c r="K49" s="77">
        <f aca="true" t="shared" si="0" ref="K49:M51">K141</f>
        <v>40000</v>
      </c>
      <c r="L49" s="77">
        <f t="shared" si="0"/>
        <v>-2000</v>
      </c>
      <c r="M49" s="77">
        <f t="shared" si="0"/>
        <v>38000</v>
      </c>
    </row>
    <row r="50" spans="3:13" s="33" customFormat="1" ht="12.75" customHeight="1">
      <c r="C50" s="38">
        <v>3213</v>
      </c>
      <c r="D50" s="40"/>
      <c r="E50" s="161" t="s">
        <v>8</v>
      </c>
      <c r="F50" s="161"/>
      <c r="G50" s="161"/>
      <c r="H50" s="161"/>
      <c r="I50" s="161"/>
      <c r="J50" s="161"/>
      <c r="K50" s="77">
        <f t="shared" si="0"/>
        <v>3000</v>
      </c>
      <c r="L50" s="77">
        <f t="shared" si="0"/>
        <v>0</v>
      </c>
      <c r="M50" s="77">
        <f t="shared" si="0"/>
        <v>3000</v>
      </c>
    </row>
    <row r="51" spans="3:13" s="33" customFormat="1" ht="12.75" customHeight="1">
      <c r="C51" s="38">
        <v>3214</v>
      </c>
      <c r="D51" s="40"/>
      <c r="E51" s="161" t="s">
        <v>91</v>
      </c>
      <c r="F51" s="170"/>
      <c r="G51" s="170"/>
      <c r="H51" s="170"/>
      <c r="I51" s="170"/>
      <c r="J51" s="38"/>
      <c r="K51" s="77">
        <f t="shared" si="0"/>
        <v>8000</v>
      </c>
      <c r="L51" s="77">
        <f t="shared" si="0"/>
        <v>0</v>
      </c>
      <c r="M51" s="77">
        <f t="shared" si="0"/>
        <v>8000</v>
      </c>
    </row>
    <row r="52" spans="3:13" s="33" customFormat="1" ht="12.75" customHeight="1">
      <c r="C52" s="38"/>
      <c r="E52" s="161"/>
      <c r="F52" s="161"/>
      <c r="G52" s="161"/>
      <c r="H52" s="161"/>
      <c r="I52" s="161"/>
      <c r="K52" s="51"/>
      <c r="L52" s="51"/>
      <c r="M52" s="51"/>
    </row>
    <row r="53" spans="2:13" s="33" customFormat="1" ht="12.75" customHeight="1">
      <c r="B53" s="39">
        <v>322</v>
      </c>
      <c r="C53" s="38"/>
      <c r="E53" s="164" t="s">
        <v>9</v>
      </c>
      <c r="F53" s="164"/>
      <c r="G53" s="164"/>
      <c r="H53" s="164"/>
      <c r="I53" s="164"/>
      <c r="J53" s="164"/>
      <c r="K53" s="56">
        <f>SUM(K54:K59)</f>
        <v>255000</v>
      </c>
      <c r="L53" s="56">
        <f>SUM(L54:L59)</f>
        <v>17500</v>
      </c>
      <c r="M53" s="56">
        <f>SUM(M54:M59)</f>
        <v>272500</v>
      </c>
    </row>
    <row r="54" spans="3:13" s="33" customFormat="1" ht="12.75" customHeight="1">
      <c r="C54" s="38">
        <v>3221</v>
      </c>
      <c r="D54" s="40"/>
      <c r="E54" s="161" t="s">
        <v>28</v>
      </c>
      <c r="F54" s="161"/>
      <c r="G54" s="161"/>
      <c r="H54" s="161"/>
      <c r="I54" s="161"/>
      <c r="J54" s="161"/>
      <c r="K54" s="77">
        <f>K146</f>
        <v>60000</v>
      </c>
      <c r="L54" s="77">
        <f>L146</f>
        <v>10000</v>
      </c>
      <c r="M54" s="77">
        <f>M146</f>
        <v>70000</v>
      </c>
    </row>
    <row r="55" spans="3:13" s="33" customFormat="1" ht="12.75" customHeight="1">
      <c r="C55" s="38">
        <v>3222</v>
      </c>
      <c r="D55" s="40"/>
      <c r="E55" s="161" t="s">
        <v>59</v>
      </c>
      <c r="F55" s="161"/>
      <c r="G55" s="161"/>
      <c r="H55" s="161"/>
      <c r="I55" s="161"/>
      <c r="K55" s="77">
        <f aca="true" t="shared" si="1" ref="K55:M59">K147</f>
        <v>170000</v>
      </c>
      <c r="L55" s="77">
        <f t="shared" si="1"/>
        <v>10000</v>
      </c>
      <c r="M55" s="77">
        <f t="shared" si="1"/>
        <v>180000</v>
      </c>
    </row>
    <row r="56" spans="3:13" s="33" customFormat="1" ht="12.75" customHeight="1">
      <c r="C56" s="38">
        <v>3223</v>
      </c>
      <c r="D56" s="40"/>
      <c r="E56" s="161" t="s">
        <v>10</v>
      </c>
      <c r="F56" s="161"/>
      <c r="G56" s="161"/>
      <c r="H56" s="161"/>
      <c r="I56" s="161"/>
      <c r="J56" s="161"/>
      <c r="K56" s="77">
        <f t="shared" si="1"/>
        <v>1000</v>
      </c>
      <c r="L56" s="77">
        <f t="shared" si="1"/>
        <v>-1000</v>
      </c>
      <c r="M56" s="77">
        <f t="shared" si="1"/>
        <v>0</v>
      </c>
    </row>
    <row r="57" spans="3:13" s="33" customFormat="1" ht="12.75" customHeight="1">
      <c r="C57" s="38">
        <v>3224</v>
      </c>
      <c r="D57" s="40"/>
      <c r="E57" s="161" t="s">
        <v>11</v>
      </c>
      <c r="F57" s="161"/>
      <c r="G57" s="161"/>
      <c r="H57" s="161"/>
      <c r="I57" s="161"/>
      <c r="J57" s="161"/>
      <c r="K57" s="77">
        <f t="shared" si="1"/>
        <v>3000</v>
      </c>
      <c r="L57" s="77">
        <f t="shared" si="1"/>
        <v>1000</v>
      </c>
      <c r="M57" s="77">
        <f t="shared" si="1"/>
        <v>4000</v>
      </c>
    </row>
    <row r="58" spans="3:13" s="33" customFormat="1" ht="12.75" customHeight="1">
      <c r="C58" s="38">
        <v>3225</v>
      </c>
      <c r="D58" s="40"/>
      <c r="E58" s="161" t="s">
        <v>27</v>
      </c>
      <c r="F58" s="161"/>
      <c r="G58" s="161"/>
      <c r="H58" s="161"/>
      <c r="I58" s="161"/>
      <c r="J58" s="161"/>
      <c r="K58" s="77">
        <f t="shared" si="1"/>
        <v>20000</v>
      </c>
      <c r="L58" s="77">
        <f t="shared" si="1"/>
        <v>-5000</v>
      </c>
      <c r="M58" s="77">
        <f t="shared" si="1"/>
        <v>15000</v>
      </c>
    </row>
    <row r="59" spans="3:13" s="33" customFormat="1" ht="12.75" customHeight="1">
      <c r="C59" s="38">
        <v>3227</v>
      </c>
      <c r="D59" s="40"/>
      <c r="E59" s="161" t="s">
        <v>51</v>
      </c>
      <c r="F59" s="161"/>
      <c r="G59" s="161"/>
      <c r="H59" s="161"/>
      <c r="I59" s="161"/>
      <c r="K59" s="77">
        <f t="shared" si="1"/>
        <v>1000</v>
      </c>
      <c r="L59" s="77">
        <f t="shared" si="1"/>
        <v>2500</v>
      </c>
      <c r="M59" s="77">
        <f t="shared" si="1"/>
        <v>3500</v>
      </c>
    </row>
    <row r="60" spans="3:13" s="33" customFormat="1" ht="12.75" customHeight="1">
      <c r="C60" s="38"/>
      <c r="E60" s="161"/>
      <c r="F60" s="161"/>
      <c r="G60" s="161"/>
      <c r="H60" s="161"/>
      <c r="I60" s="161"/>
      <c r="K60" s="51"/>
      <c r="L60" s="51"/>
      <c r="M60" s="51"/>
    </row>
    <row r="61" spans="2:13" s="33" customFormat="1" ht="12.75" customHeight="1">
      <c r="B61" s="39">
        <v>323</v>
      </c>
      <c r="C61" s="38"/>
      <c r="E61" s="164" t="s">
        <v>13</v>
      </c>
      <c r="F61" s="164"/>
      <c r="G61" s="164"/>
      <c r="H61" s="164"/>
      <c r="I61" s="164"/>
      <c r="J61" s="164"/>
      <c r="K61" s="56">
        <f>SUM(K62:K70)</f>
        <v>266700</v>
      </c>
      <c r="L61" s="56">
        <f>SUM(L62:L70)</f>
        <v>146000</v>
      </c>
      <c r="M61" s="56">
        <f>SUM(M62:M70)</f>
        <v>412700</v>
      </c>
    </row>
    <row r="62" spans="3:13" s="33" customFormat="1" ht="12.75" customHeight="1">
      <c r="C62" s="38">
        <v>3231</v>
      </c>
      <c r="D62" s="40"/>
      <c r="E62" s="161" t="s">
        <v>32</v>
      </c>
      <c r="F62" s="161"/>
      <c r="G62" s="161"/>
      <c r="H62" s="161"/>
      <c r="I62" s="161"/>
      <c r="J62" s="161"/>
      <c r="K62" s="77">
        <f aca="true" t="shared" si="2" ref="K62:M63">K154</f>
        <v>3000</v>
      </c>
      <c r="L62" s="77">
        <f t="shared" si="2"/>
        <v>4000</v>
      </c>
      <c r="M62" s="77">
        <f t="shared" si="2"/>
        <v>7000</v>
      </c>
    </row>
    <row r="63" spans="3:13" s="33" customFormat="1" ht="12.75" customHeight="1">
      <c r="C63" s="38">
        <v>3232</v>
      </c>
      <c r="D63" s="40"/>
      <c r="E63" s="161" t="s">
        <v>15</v>
      </c>
      <c r="F63" s="161"/>
      <c r="G63" s="161"/>
      <c r="H63" s="161"/>
      <c r="I63" s="161"/>
      <c r="J63" s="161"/>
      <c r="K63" s="77">
        <f t="shared" si="2"/>
        <v>15000</v>
      </c>
      <c r="L63" s="77">
        <f t="shared" si="2"/>
        <v>35000</v>
      </c>
      <c r="M63" s="77">
        <f t="shared" si="2"/>
        <v>50000</v>
      </c>
    </row>
    <row r="64" spans="3:13" s="33" customFormat="1" ht="12.75" customHeight="1">
      <c r="C64" s="38">
        <v>3233</v>
      </c>
      <c r="D64" s="54"/>
      <c r="E64" s="161" t="s">
        <v>117</v>
      </c>
      <c r="F64" s="162"/>
      <c r="G64" s="162"/>
      <c r="H64" s="162"/>
      <c r="I64" s="162"/>
      <c r="K64" s="77">
        <f aca="true" t="shared" si="3" ref="K64:M65">K156</f>
        <v>0</v>
      </c>
      <c r="L64" s="77">
        <f t="shared" si="3"/>
        <v>3000</v>
      </c>
      <c r="M64" s="77">
        <f t="shared" si="3"/>
        <v>3000</v>
      </c>
    </row>
    <row r="65" spans="3:13" s="33" customFormat="1" ht="12.75" customHeight="1">
      <c r="C65" s="38">
        <v>3234</v>
      </c>
      <c r="D65" s="40"/>
      <c r="E65" s="161" t="s">
        <v>16</v>
      </c>
      <c r="F65" s="161"/>
      <c r="G65" s="161"/>
      <c r="H65" s="161"/>
      <c r="I65" s="161"/>
      <c r="J65" s="161"/>
      <c r="K65" s="77">
        <f t="shared" si="3"/>
        <v>20000</v>
      </c>
      <c r="L65" s="77">
        <f t="shared" si="3"/>
        <v>30000</v>
      </c>
      <c r="M65" s="77">
        <f t="shared" si="3"/>
        <v>50000</v>
      </c>
    </row>
    <row r="66" spans="1:13" s="95" customFormat="1" ht="12.75" customHeight="1">
      <c r="A66" s="33"/>
      <c r="B66" s="33"/>
      <c r="C66" s="38">
        <v>3235</v>
      </c>
      <c r="D66" s="40"/>
      <c r="E66" s="161" t="s">
        <v>107</v>
      </c>
      <c r="F66" s="161"/>
      <c r="G66" s="161"/>
      <c r="H66" s="161"/>
      <c r="I66" s="161"/>
      <c r="J66" s="161"/>
      <c r="K66" s="77">
        <f aca="true" t="shared" si="4" ref="K66:M70">K158</f>
        <v>3500</v>
      </c>
      <c r="L66" s="77">
        <f t="shared" si="4"/>
        <v>1500</v>
      </c>
      <c r="M66" s="77">
        <f t="shared" si="4"/>
        <v>5000</v>
      </c>
    </row>
    <row r="67" spans="3:13" s="33" customFormat="1" ht="12.75" customHeight="1">
      <c r="C67" s="38">
        <v>3236</v>
      </c>
      <c r="D67" s="40"/>
      <c r="E67" s="161" t="s">
        <v>108</v>
      </c>
      <c r="F67" s="161"/>
      <c r="G67" s="161"/>
      <c r="H67" s="161"/>
      <c r="I67" s="161"/>
      <c r="J67" s="161"/>
      <c r="K67" s="77">
        <f t="shared" si="4"/>
        <v>10000</v>
      </c>
      <c r="L67" s="77">
        <f t="shared" si="4"/>
        <v>-3000</v>
      </c>
      <c r="M67" s="77">
        <f t="shared" si="4"/>
        <v>7000</v>
      </c>
    </row>
    <row r="68" spans="3:13" s="33" customFormat="1" ht="12.75" customHeight="1">
      <c r="C68" s="38">
        <v>3237</v>
      </c>
      <c r="D68" s="40"/>
      <c r="E68" s="161" t="s">
        <v>17</v>
      </c>
      <c r="F68" s="161"/>
      <c r="G68" s="161"/>
      <c r="H68" s="161"/>
      <c r="I68" s="161"/>
      <c r="J68" s="161"/>
      <c r="K68" s="77">
        <f t="shared" si="4"/>
        <v>200000</v>
      </c>
      <c r="L68" s="77">
        <f t="shared" si="4"/>
        <v>70000</v>
      </c>
      <c r="M68" s="77">
        <f t="shared" si="4"/>
        <v>270000</v>
      </c>
    </row>
    <row r="69" spans="3:13" s="33" customFormat="1" ht="12.75" customHeight="1">
      <c r="C69" s="38">
        <v>3238</v>
      </c>
      <c r="D69" s="40"/>
      <c r="E69" s="161" t="s">
        <v>92</v>
      </c>
      <c r="F69" s="170"/>
      <c r="G69" s="170"/>
      <c r="H69" s="170"/>
      <c r="I69" s="170"/>
      <c r="J69" s="38"/>
      <c r="K69" s="77">
        <f t="shared" si="4"/>
        <v>200</v>
      </c>
      <c r="L69" s="77">
        <f t="shared" si="4"/>
        <v>500</v>
      </c>
      <c r="M69" s="77">
        <f t="shared" si="4"/>
        <v>700</v>
      </c>
    </row>
    <row r="70" spans="3:13" s="33" customFormat="1" ht="12.75" customHeight="1">
      <c r="C70" s="38">
        <v>3239</v>
      </c>
      <c r="D70" s="40"/>
      <c r="E70" s="161" t="s">
        <v>18</v>
      </c>
      <c r="F70" s="161"/>
      <c r="G70" s="161"/>
      <c r="H70" s="161"/>
      <c r="I70" s="161"/>
      <c r="J70" s="161"/>
      <c r="K70" s="77">
        <f t="shared" si="4"/>
        <v>15000</v>
      </c>
      <c r="L70" s="77">
        <f t="shared" si="4"/>
        <v>5000</v>
      </c>
      <c r="M70" s="77">
        <f>M162</f>
        <v>20000</v>
      </c>
    </row>
    <row r="71" spans="3:13" s="33" customFormat="1" ht="12.75" customHeight="1">
      <c r="C71" s="38"/>
      <c r="D71" s="40"/>
      <c r="E71" s="161"/>
      <c r="F71" s="161"/>
      <c r="G71" s="161"/>
      <c r="H71" s="161"/>
      <c r="I71" s="161"/>
      <c r="K71" s="51"/>
      <c r="L71" s="51"/>
      <c r="M71" s="51"/>
    </row>
    <row r="72" spans="2:13" s="33" customFormat="1" ht="12.75" customHeight="1">
      <c r="B72" s="39">
        <v>329</v>
      </c>
      <c r="E72" s="164" t="s">
        <v>19</v>
      </c>
      <c r="F72" s="164"/>
      <c r="G72" s="164"/>
      <c r="H72" s="164"/>
      <c r="I72" s="164"/>
      <c r="J72" s="164"/>
      <c r="K72" s="56">
        <f>SUM(K73:K76)</f>
        <v>27800</v>
      </c>
      <c r="L72" s="56">
        <f>SUM(L73:L76)</f>
        <v>-8104</v>
      </c>
      <c r="M72" s="56">
        <f>SUM(M73:M76)</f>
        <v>19696</v>
      </c>
    </row>
    <row r="73" spans="2:13" s="33" customFormat="1" ht="12.75" customHeight="1">
      <c r="B73" s="39"/>
      <c r="C73" s="38">
        <v>3292</v>
      </c>
      <c r="E73" s="161" t="s">
        <v>76</v>
      </c>
      <c r="F73" s="161"/>
      <c r="G73" s="161"/>
      <c r="H73" s="161"/>
      <c r="I73" s="161"/>
      <c r="J73" s="41"/>
      <c r="K73" s="77">
        <f aca="true" t="shared" si="5" ref="K73:M76">K165</f>
        <v>5000</v>
      </c>
      <c r="L73" s="77">
        <f t="shared" si="5"/>
        <v>-5000</v>
      </c>
      <c r="M73" s="77">
        <f t="shared" si="5"/>
        <v>0</v>
      </c>
    </row>
    <row r="74" spans="3:13" s="33" customFormat="1" ht="12.75" customHeight="1">
      <c r="C74" s="38">
        <v>3293</v>
      </c>
      <c r="D74" s="40"/>
      <c r="E74" s="161" t="s">
        <v>20</v>
      </c>
      <c r="F74" s="161"/>
      <c r="G74" s="161"/>
      <c r="H74" s="161"/>
      <c r="I74" s="161"/>
      <c r="J74" s="161"/>
      <c r="K74" s="77">
        <f t="shared" si="5"/>
        <v>5000</v>
      </c>
      <c r="L74" s="77">
        <f t="shared" si="5"/>
        <v>0</v>
      </c>
      <c r="M74" s="77">
        <f t="shared" si="5"/>
        <v>5000</v>
      </c>
    </row>
    <row r="75" spans="3:13" s="33" customFormat="1" ht="12.75" customHeight="1">
      <c r="C75" s="38">
        <v>3295</v>
      </c>
      <c r="D75" s="40"/>
      <c r="E75" s="161" t="s">
        <v>93</v>
      </c>
      <c r="F75" s="170"/>
      <c r="G75" s="170"/>
      <c r="H75" s="170"/>
      <c r="I75" s="170"/>
      <c r="J75" s="38"/>
      <c r="K75" s="77">
        <f t="shared" si="5"/>
        <v>300</v>
      </c>
      <c r="L75" s="77">
        <f t="shared" si="5"/>
        <v>0</v>
      </c>
      <c r="M75" s="77">
        <f t="shared" si="5"/>
        <v>300</v>
      </c>
    </row>
    <row r="76" spans="3:13" s="33" customFormat="1" ht="12.75" customHeight="1">
      <c r="C76" s="38">
        <v>3299</v>
      </c>
      <c r="D76" s="40"/>
      <c r="E76" s="161" t="s">
        <v>19</v>
      </c>
      <c r="F76" s="161"/>
      <c r="G76" s="161"/>
      <c r="H76" s="161"/>
      <c r="I76" s="161"/>
      <c r="J76" s="161"/>
      <c r="K76" s="77">
        <f t="shared" si="5"/>
        <v>17500</v>
      </c>
      <c r="L76" s="77">
        <f t="shared" si="5"/>
        <v>-3104</v>
      </c>
      <c r="M76" s="77">
        <f t="shared" si="5"/>
        <v>14396</v>
      </c>
    </row>
    <row r="77" spans="3:13" s="33" customFormat="1" ht="12.75" customHeight="1">
      <c r="C77" s="38"/>
      <c r="E77" s="161"/>
      <c r="F77" s="161"/>
      <c r="G77" s="161"/>
      <c r="H77" s="161"/>
      <c r="I77" s="161"/>
      <c r="K77" s="51"/>
      <c r="L77" s="51"/>
      <c r="M77" s="51"/>
    </row>
    <row r="78" spans="1:13" s="33" customFormat="1" ht="12.75" customHeight="1">
      <c r="A78" s="133">
        <v>34</v>
      </c>
      <c r="B78" s="118"/>
      <c r="C78" s="120"/>
      <c r="D78" s="118"/>
      <c r="E78" s="196" t="s">
        <v>21</v>
      </c>
      <c r="F78" s="196"/>
      <c r="G78" s="196"/>
      <c r="H78" s="196"/>
      <c r="I78" s="196"/>
      <c r="J78" s="196"/>
      <c r="K78" s="119">
        <f>K80</f>
        <v>3500</v>
      </c>
      <c r="L78" s="119">
        <f>L80</f>
        <v>0</v>
      </c>
      <c r="M78" s="119">
        <f>M80</f>
        <v>3500</v>
      </c>
    </row>
    <row r="79" spans="3:13" s="33" customFormat="1" ht="12.75" customHeight="1">
      <c r="C79" s="38"/>
      <c r="E79" s="161"/>
      <c r="F79" s="161"/>
      <c r="G79" s="161"/>
      <c r="H79" s="161"/>
      <c r="I79" s="161"/>
      <c r="K79" s="51"/>
      <c r="L79" s="51"/>
      <c r="M79" s="51"/>
    </row>
    <row r="80" spans="2:13" s="33" customFormat="1" ht="12.75" customHeight="1">
      <c r="B80" s="41">
        <v>343</v>
      </c>
      <c r="C80" s="38"/>
      <c r="E80" s="164" t="s">
        <v>24</v>
      </c>
      <c r="F80" s="164"/>
      <c r="G80" s="164"/>
      <c r="H80" s="164"/>
      <c r="I80" s="164"/>
      <c r="J80" s="41"/>
      <c r="K80" s="56">
        <f>SUM(K81+K82)</f>
        <v>3500</v>
      </c>
      <c r="L80" s="56">
        <f>SUM(L81+L82)</f>
        <v>0</v>
      </c>
      <c r="M80" s="56">
        <f>SUM(M81+M82)</f>
        <v>3500</v>
      </c>
    </row>
    <row r="81" spans="3:13" s="33" customFormat="1" ht="12.75" customHeight="1">
      <c r="C81" s="38">
        <v>3431</v>
      </c>
      <c r="D81" s="40"/>
      <c r="E81" s="161" t="s">
        <v>23</v>
      </c>
      <c r="F81" s="161"/>
      <c r="G81" s="161"/>
      <c r="H81" s="161"/>
      <c r="I81" s="161"/>
      <c r="J81" s="161"/>
      <c r="K81" s="51">
        <f aca="true" t="shared" si="6" ref="K81:M82">K173</f>
        <v>3000</v>
      </c>
      <c r="L81" s="51">
        <f t="shared" si="6"/>
        <v>500</v>
      </c>
      <c r="M81" s="51">
        <f t="shared" si="6"/>
        <v>3500</v>
      </c>
    </row>
    <row r="82" spans="3:13" s="33" customFormat="1" ht="12.75" customHeight="1">
      <c r="C82" s="38">
        <v>3434</v>
      </c>
      <c r="D82" s="40"/>
      <c r="E82" s="161" t="s">
        <v>53</v>
      </c>
      <c r="F82" s="161"/>
      <c r="G82" s="161"/>
      <c r="H82" s="161"/>
      <c r="I82" s="161"/>
      <c r="K82" s="51">
        <f t="shared" si="6"/>
        <v>500</v>
      </c>
      <c r="L82" s="51">
        <f t="shared" si="6"/>
        <v>-500</v>
      </c>
      <c r="M82" s="51">
        <f t="shared" si="6"/>
        <v>0</v>
      </c>
    </row>
    <row r="83" spans="3:13" s="33" customFormat="1" ht="12.75" customHeight="1">
      <c r="C83" s="38"/>
      <c r="D83" s="40"/>
      <c r="E83" s="38"/>
      <c r="F83" s="38"/>
      <c r="G83" s="38"/>
      <c r="H83" s="38"/>
      <c r="I83" s="38"/>
      <c r="K83" s="51"/>
      <c r="L83" s="51"/>
      <c r="M83" s="51"/>
    </row>
    <row r="84" spans="1:13" s="109" customFormat="1" ht="12.75" customHeight="1">
      <c r="A84" s="133">
        <v>37</v>
      </c>
      <c r="B84" s="133"/>
      <c r="C84" s="133"/>
      <c r="D84" s="133"/>
      <c r="E84" s="163" t="s">
        <v>121</v>
      </c>
      <c r="F84" s="163"/>
      <c r="G84" s="163"/>
      <c r="H84" s="163"/>
      <c r="I84" s="163"/>
      <c r="J84" s="133"/>
      <c r="K84" s="119">
        <f>K86</f>
        <v>0</v>
      </c>
      <c r="L84" s="119">
        <f>L86</f>
        <v>9200</v>
      </c>
      <c r="M84" s="119">
        <f>M86</f>
        <v>9200</v>
      </c>
    </row>
    <row r="85" spans="1:13" ht="12.75" customHeight="1">
      <c r="A85" s="33"/>
      <c r="B85" s="33"/>
      <c r="C85" s="40"/>
      <c r="D85" s="54"/>
      <c r="E85" s="38"/>
      <c r="F85" s="38"/>
      <c r="G85" s="38"/>
      <c r="H85" s="38"/>
      <c r="I85" s="38"/>
      <c r="J85" s="33"/>
      <c r="K85" s="77"/>
      <c r="L85" s="33"/>
      <c r="M85" s="33"/>
    </row>
    <row r="86" spans="1:13" ht="12.75" customHeight="1">
      <c r="A86" s="41"/>
      <c r="B86" s="41">
        <v>372</v>
      </c>
      <c r="C86" s="39"/>
      <c r="D86" s="112"/>
      <c r="E86" s="164" t="s">
        <v>122</v>
      </c>
      <c r="F86" s="164"/>
      <c r="G86" s="164"/>
      <c r="H86" s="164"/>
      <c r="I86" s="164"/>
      <c r="J86" s="41"/>
      <c r="K86" s="113">
        <f aca="true" t="shared" si="7" ref="K86:M87">K178</f>
        <v>0</v>
      </c>
      <c r="L86" s="113">
        <f t="shared" si="7"/>
        <v>9200</v>
      </c>
      <c r="M86" s="113">
        <f t="shared" si="7"/>
        <v>9200</v>
      </c>
    </row>
    <row r="87" spans="1:13" ht="12.75" customHeight="1">
      <c r="A87" s="33"/>
      <c r="B87" s="33"/>
      <c r="C87" s="40">
        <v>3721</v>
      </c>
      <c r="D87" s="54"/>
      <c r="E87" s="161" t="s">
        <v>123</v>
      </c>
      <c r="F87" s="161"/>
      <c r="G87" s="161"/>
      <c r="H87" s="161"/>
      <c r="I87" s="161"/>
      <c r="J87" s="33"/>
      <c r="K87" s="77">
        <f t="shared" si="7"/>
        <v>0</v>
      </c>
      <c r="L87" s="77">
        <f t="shared" si="7"/>
        <v>9200</v>
      </c>
      <c r="M87" s="77">
        <f t="shared" si="7"/>
        <v>9200</v>
      </c>
    </row>
    <row r="88" spans="1:11" ht="48.75" customHeight="1">
      <c r="A88" s="1"/>
      <c r="B88" s="1"/>
      <c r="C88" s="1"/>
      <c r="D88" s="108"/>
      <c r="E88" s="171"/>
      <c r="F88" s="171"/>
      <c r="G88" s="171"/>
      <c r="H88" s="171"/>
      <c r="I88" s="171"/>
      <c r="J88" s="1"/>
      <c r="K88" s="5"/>
    </row>
    <row r="89" spans="1:13" s="1" customFormat="1" ht="12.75" customHeight="1">
      <c r="A89" s="131">
        <v>4</v>
      </c>
      <c r="B89" s="131"/>
      <c r="C89" s="131"/>
      <c r="D89" s="131"/>
      <c r="E89" s="172" t="s">
        <v>72</v>
      </c>
      <c r="F89" s="172"/>
      <c r="G89" s="172"/>
      <c r="H89" s="172"/>
      <c r="I89" s="172"/>
      <c r="J89" s="172"/>
      <c r="K89" s="122">
        <f>SUM(K91)</f>
        <v>45000</v>
      </c>
      <c r="L89" s="122">
        <f>SUM(L91)</f>
        <v>-10000</v>
      </c>
      <c r="M89" s="122">
        <f>SUM(M91)</f>
        <v>35000</v>
      </c>
    </row>
    <row r="90" spans="1:13" ht="13.5" customHeight="1">
      <c r="A90" s="6"/>
      <c r="B90" s="1"/>
      <c r="C90" s="1"/>
      <c r="D90" s="1"/>
      <c r="E90" s="171"/>
      <c r="F90" s="171"/>
      <c r="G90" s="171"/>
      <c r="H90" s="171"/>
      <c r="I90" s="171"/>
      <c r="J90" s="1"/>
      <c r="K90" s="14"/>
      <c r="L90" s="14"/>
      <c r="M90" s="14"/>
    </row>
    <row r="91" spans="1:13" s="33" customFormat="1" ht="12.75" customHeight="1">
      <c r="A91" s="133">
        <v>42</v>
      </c>
      <c r="B91" s="118" t="s">
        <v>1</v>
      </c>
      <c r="C91" s="118"/>
      <c r="D91" s="118"/>
      <c r="E91" s="163" t="s">
        <v>73</v>
      </c>
      <c r="F91" s="163"/>
      <c r="G91" s="163"/>
      <c r="H91" s="163"/>
      <c r="I91" s="163"/>
      <c r="J91" s="163"/>
      <c r="K91" s="119">
        <f>SUM(K93)</f>
        <v>45000</v>
      </c>
      <c r="L91" s="119">
        <f>SUM(L93)</f>
        <v>-10000</v>
      </c>
      <c r="M91" s="119">
        <f>SUM(M93)</f>
        <v>35000</v>
      </c>
    </row>
    <row r="92" spans="3:13" s="33" customFormat="1" ht="12.75" customHeight="1">
      <c r="C92" s="38"/>
      <c r="D92" s="40"/>
      <c r="E92" s="38"/>
      <c r="F92" s="38"/>
      <c r="G92" s="38"/>
      <c r="H92" s="38"/>
      <c r="I92" s="38"/>
      <c r="J92" s="38"/>
      <c r="K92" s="51"/>
      <c r="L92" s="51"/>
      <c r="M92" s="51"/>
    </row>
    <row r="93" spans="2:13" s="33" customFormat="1" ht="12.75" customHeight="1">
      <c r="B93" s="39">
        <v>422</v>
      </c>
      <c r="E93" s="164" t="s">
        <v>74</v>
      </c>
      <c r="F93" s="164"/>
      <c r="G93" s="164"/>
      <c r="H93" s="164"/>
      <c r="I93" s="164"/>
      <c r="K93" s="56">
        <f>SUM(K94:K97)</f>
        <v>45000</v>
      </c>
      <c r="L93" s="56">
        <f>SUM(L94:L97)</f>
        <v>-10000</v>
      </c>
      <c r="M93" s="56">
        <f>SUM(M94:M97)</f>
        <v>35000</v>
      </c>
    </row>
    <row r="94" spans="2:13" s="33" customFormat="1" ht="12.75" customHeight="1">
      <c r="B94" s="39"/>
      <c r="C94" s="38">
        <v>4221</v>
      </c>
      <c r="E94" s="174" t="s">
        <v>80</v>
      </c>
      <c r="F94" s="174"/>
      <c r="G94" s="174"/>
      <c r="H94" s="174"/>
      <c r="I94" s="174"/>
      <c r="K94" s="51">
        <f>K186</f>
        <v>10000</v>
      </c>
      <c r="L94" s="51">
        <f>L186</f>
        <v>-5000</v>
      </c>
      <c r="M94" s="51">
        <f>M186</f>
        <v>5000</v>
      </c>
    </row>
    <row r="95" spans="2:13" s="33" customFormat="1" ht="12.75" customHeight="1">
      <c r="B95" s="39"/>
      <c r="C95" s="38">
        <v>4222</v>
      </c>
      <c r="E95" s="174" t="s">
        <v>96</v>
      </c>
      <c r="F95" s="170"/>
      <c r="G95" s="170"/>
      <c r="H95" s="170"/>
      <c r="I95" s="170"/>
      <c r="K95" s="51">
        <f aca="true" t="shared" si="8" ref="K95:M97">K187</f>
        <v>5000</v>
      </c>
      <c r="L95" s="51">
        <f t="shared" si="8"/>
        <v>5000</v>
      </c>
      <c r="M95" s="51">
        <f t="shared" si="8"/>
        <v>10000</v>
      </c>
    </row>
    <row r="96" spans="2:13" s="33" customFormat="1" ht="12.75" customHeight="1">
      <c r="B96" s="39"/>
      <c r="C96" s="38">
        <v>4223</v>
      </c>
      <c r="E96" s="174" t="s">
        <v>115</v>
      </c>
      <c r="F96" s="170"/>
      <c r="G96" s="170"/>
      <c r="H96" s="170"/>
      <c r="I96" s="170"/>
      <c r="K96" s="51">
        <f t="shared" si="8"/>
        <v>10000</v>
      </c>
      <c r="L96" s="51">
        <f t="shared" si="8"/>
        <v>-10000</v>
      </c>
      <c r="M96" s="51">
        <f t="shared" si="8"/>
        <v>0</v>
      </c>
    </row>
    <row r="97" spans="3:13" s="33" customFormat="1" ht="12.75" customHeight="1">
      <c r="C97" s="38">
        <v>4227</v>
      </c>
      <c r="E97" s="161" t="s">
        <v>82</v>
      </c>
      <c r="F97" s="161"/>
      <c r="G97" s="161"/>
      <c r="H97" s="161"/>
      <c r="I97" s="161"/>
      <c r="K97" s="51">
        <f t="shared" si="8"/>
        <v>20000</v>
      </c>
      <c r="L97" s="51">
        <f t="shared" si="8"/>
        <v>0</v>
      </c>
      <c r="M97" s="51">
        <f t="shared" si="8"/>
        <v>20000</v>
      </c>
    </row>
    <row r="98" spans="3:13" s="33" customFormat="1" ht="12.75" customHeight="1">
      <c r="C98" s="38"/>
      <c r="E98" s="38"/>
      <c r="F98" s="38"/>
      <c r="G98" s="38"/>
      <c r="H98" s="38"/>
      <c r="I98" s="38"/>
      <c r="K98" s="51"/>
      <c r="L98" s="51"/>
      <c r="M98" s="51"/>
    </row>
    <row r="99" spans="1:13" s="33" customFormat="1" ht="12.75" customHeight="1">
      <c r="A99" s="95"/>
      <c r="B99" s="97"/>
      <c r="C99" s="99"/>
      <c r="D99" s="95"/>
      <c r="E99" s="96"/>
      <c r="F99" s="96"/>
      <c r="G99" s="96"/>
      <c r="H99" s="96"/>
      <c r="I99" s="96"/>
      <c r="J99" s="96"/>
      <c r="K99" s="98"/>
      <c r="L99" s="98"/>
      <c r="M99" s="98"/>
    </row>
    <row r="100" spans="1:13" s="33" customFormat="1" ht="12.75" customHeight="1">
      <c r="A100" s="95"/>
      <c r="B100" s="97"/>
      <c r="C100" s="100"/>
      <c r="D100" s="95"/>
      <c r="E100" s="199" t="s">
        <v>102</v>
      </c>
      <c r="F100" s="199"/>
      <c r="G100" s="199"/>
      <c r="H100" s="199"/>
      <c r="I100" s="199"/>
      <c r="J100" s="199"/>
      <c r="K100" s="199"/>
      <c r="L100" s="98"/>
      <c r="M100" s="98"/>
    </row>
    <row r="101" spans="1:13" s="33" customFormat="1" ht="12.75" customHeight="1">
      <c r="A101" s="95"/>
      <c r="B101" s="97"/>
      <c r="C101" s="100"/>
      <c r="D101" s="95"/>
      <c r="E101" s="96"/>
      <c r="F101" s="96"/>
      <c r="G101" s="96"/>
      <c r="H101" s="96"/>
      <c r="I101" s="96"/>
      <c r="J101" s="96"/>
      <c r="K101" s="98"/>
      <c r="L101" s="98"/>
      <c r="M101" s="98"/>
    </row>
    <row r="102" spans="1:13" s="1" customFormat="1" ht="12.75" customHeight="1">
      <c r="A102" s="121">
        <v>9</v>
      </c>
      <c r="B102" s="121"/>
      <c r="C102" s="121"/>
      <c r="D102" s="121"/>
      <c r="E102" s="172" t="s">
        <v>103</v>
      </c>
      <c r="F102" s="172"/>
      <c r="G102" s="172"/>
      <c r="H102" s="172"/>
      <c r="I102" s="172"/>
      <c r="J102" s="172"/>
      <c r="K102" s="122">
        <f>SUM(K104)</f>
        <v>0</v>
      </c>
      <c r="L102" s="122">
        <f>SUM(L104)</f>
        <v>23262</v>
      </c>
      <c r="M102" s="122">
        <f>SUM(M104)</f>
        <v>23262</v>
      </c>
    </row>
    <row r="103" spans="1:13" ht="12.75" customHeight="1">
      <c r="A103" s="6"/>
      <c r="B103" s="1"/>
      <c r="C103" s="1"/>
      <c r="D103" s="1"/>
      <c r="E103" s="171"/>
      <c r="F103" s="171"/>
      <c r="G103" s="171"/>
      <c r="H103" s="171"/>
      <c r="I103" s="171"/>
      <c r="J103" s="1"/>
      <c r="K103" s="14"/>
      <c r="L103" s="14"/>
      <c r="M103" s="14"/>
    </row>
    <row r="104" spans="1:13" s="33" customFormat="1" ht="12.75" customHeight="1">
      <c r="A104" s="133">
        <v>92</v>
      </c>
      <c r="B104" s="118" t="s">
        <v>1</v>
      </c>
      <c r="C104" s="118"/>
      <c r="D104" s="118"/>
      <c r="E104" s="163" t="s">
        <v>104</v>
      </c>
      <c r="F104" s="163"/>
      <c r="G104" s="163"/>
      <c r="H104" s="163"/>
      <c r="I104" s="163"/>
      <c r="J104" s="163"/>
      <c r="K104" s="119">
        <f>SUM(K106)</f>
        <v>0</v>
      </c>
      <c r="L104" s="119">
        <f>SUM(L106)</f>
        <v>23262</v>
      </c>
      <c r="M104" s="119">
        <f>SUM(M106)</f>
        <v>23262</v>
      </c>
    </row>
    <row r="105" spans="3:13" s="33" customFormat="1" ht="12.75" customHeight="1">
      <c r="C105" s="38"/>
      <c r="D105" s="40"/>
      <c r="E105" s="38"/>
      <c r="F105" s="38"/>
      <c r="G105" s="38"/>
      <c r="H105" s="38"/>
      <c r="I105" s="38"/>
      <c r="J105" s="38"/>
      <c r="K105" s="51"/>
      <c r="L105" s="51"/>
      <c r="M105" s="51"/>
    </row>
    <row r="106" spans="2:13" s="33" customFormat="1" ht="12.75" customHeight="1">
      <c r="B106" s="39">
        <v>922</v>
      </c>
      <c r="E106" s="164" t="s">
        <v>105</v>
      </c>
      <c r="F106" s="164"/>
      <c r="G106" s="164"/>
      <c r="H106" s="164"/>
      <c r="I106" s="164"/>
      <c r="K106" s="56">
        <f>SUM(K107)</f>
        <v>0</v>
      </c>
      <c r="L106" s="56">
        <f>SUM(L107)</f>
        <v>23262</v>
      </c>
      <c r="M106" s="56">
        <f>SUM(M107)</f>
        <v>23262</v>
      </c>
    </row>
    <row r="107" spans="2:13" s="33" customFormat="1" ht="12.75" customHeight="1">
      <c r="B107" s="39"/>
      <c r="C107" s="38">
        <v>9221</v>
      </c>
      <c r="E107" s="174" t="s">
        <v>106</v>
      </c>
      <c r="F107" s="174"/>
      <c r="G107" s="174"/>
      <c r="H107" s="174"/>
      <c r="I107" s="174"/>
      <c r="K107" s="51">
        <v>0</v>
      </c>
      <c r="L107" s="51">
        <f>M107-K107</f>
        <v>23262</v>
      </c>
      <c r="M107" s="51">
        <v>23262</v>
      </c>
    </row>
    <row r="108" spans="1:13" s="33" customFormat="1" ht="12.75" customHeight="1">
      <c r="A108" s="95"/>
      <c r="B108" s="97"/>
      <c r="C108" s="100"/>
      <c r="D108" s="95"/>
      <c r="E108" s="96"/>
      <c r="F108" s="96"/>
      <c r="G108" s="96"/>
      <c r="H108" s="96"/>
      <c r="I108" s="96"/>
      <c r="J108" s="96"/>
      <c r="K108" s="98"/>
      <c r="L108" s="98"/>
      <c r="M108" s="98"/>
    </row>
    <row r="109" spans="1:13" s="33" customFormat="1" ht="12.75" customHeight="1">
      <c r="A109" s="95"/>
      <c r="B109" s="97"/>
      <c r="C109" s="100"/>
      <c r="D109" s="95"/>
      <c r="E109" s="96"/>
      <c r="F109" s="96"/>
      <c r="G109" s="96"/>
      <c r="H109" s="96"/>
      <c r="I109" s="96"/>
      <c r="J109" s="96"/>
      <c r="K109" s="98"/>
      <c r="L109" s="98"/>
      <c r="M109" s="98"/>
    </row>
    <row r="110" spans="1:13" s="33" customFormat="1" ht="12.75" customHeight="1">
      <c r="A110" s="95"/>
      <c r="B110" s="97"/>
      <c r="C110" s="100"/>
      <c r="D110" s="95"/>
      <c r="E110" s="96"/>
      <c r="F110" s="96"/>
      <c r="G110" s="96"/>
      <c r="H110" s="96"/>
      <c r="I110" s="96"/>
      <c r="J110" s="96"/>
      <c r="K110" s="98"/>
      <c r="L110" s="98"/>
      <c r="M110" s="98"/>
    </row>
    <row r="111" spans="1:13" ht="25.5" customHeight="1">
      <c r="A111" s="1"/>
      <c r="B111" s="1"/>
      <c r="C111" s="7"/>
      <c r="D111" s="8"/>
      <c r="E111" s="134"/>
      <c r="F111" s="134"/>
      <c r="G111" s="134"/>
      <c r="H111" s="134"/>
      <c r="I111" s="134"/>
      <c r="J111" s="134"/>
      <c r="K111" s="14"/>
      <c r="L111" s="14"/>
      <c r="M111" s="14"/>
    </row>
    <row r="112" spans="1:13" ht="12.75" customHeight="1">
      <c r="A112" s="187" t="s">
        <v>52</v>
      </c>
      <c r="B112" s="187"/>
      <c r="C112" s="187"/>
      <c r="D112" s="187"/>
      <c r="E112" s="187"/>
      <c r="F112" s="187"/>
      <c r="G112" s="187"/>
      <c r="H112" s="187"/>
      <c r="I112" s="187"/>
      <c r="J112" s="187"/>
      <c r="K112" s="187"/>
      <c r="L112" s="187"/>
      <c r="M112" s="187"/>
    </row>
    <row r="113" spans="1:13" ht="12.75" customHeight="1">
      <c r="A113" s="198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</row>
    <row r="114" spans="1:13" ht="12.75" customHeight="1">
      <c r="A114" s="70"/>
      <c r="B114" s="10"/>
      <c r="C114" s="10"/>
      <c r="D114" s="10"/>
      <c r="E114" s="10"/>
      <c r="F114" s="10"/>
      <c r="G114" s="10"/>
      <c r="H114" s="10"/>
      <c r="I114" s="10"/>
      <c r="J114" s="10"/>
      <c r="K114" s="55"/>
      <c r="L114" s="55"/>
      <c r="M114" s="55"/>
    </row>
    <row r="115" spans="1:13" s="1" customFormat="1" ht="12.75" customHeight="1">
      <c r="A115" s="11"/>
      <c r="B115" s="10"/>
      <c r="C115" s="191" t="s">
        <v>83</v>
      </c>
      <c r="D115" s="191"/>
      <c r="E115" s="148"/>
      <c r="F115" s="148"/>
      <c r="G115" s="148"/>
      <c r="H115" s="148"/>
      <c r="I115" s="148"/>
      <c r="J115" s="9"/>
      <c r="K115" s="12">
        <f>K117</f>
        <v>1650000</v>
      </c>
      <c r="L115" s="12">
        <f>L117</f>
        <v>22596</v>
      </c>
      <c r="M115" s="12">
        <f>M117</f>
        <v>1672596</v>
      </c>
    </row>
    <row r="116" spans="1:13" s="1" customFormat="1" ht="12.75" customHeight="1">
      <c r="A116" s="10"/>
      <c r="B116" s="9"/>
      <c r="C116" s="10"/>
      <c r="D116" s="10"/>
      <c r="E116" s="10"/>
      <c r="F116" s="10"/>
      <c r="G116" s="10"/>
      <c r="H116" s="10"/>
      <c r="I116" s="10"/>
      <c r="J116" s="10"/>
      <c r="K116" s="15"/>
      <c r="L116" s="15"/>
      <c r="M116" s="15"/>
    </row>
    <row r="117" spans="1:13" s="1" customFormat="1" ht="12.75" customHeight="1">
      <c r="A117" s="123"/>
      <c r="B117" s="175" t="s">
        <v>128</v>
      </c>
      <c r="C117" s="175"/>
      <c r="D117" s="175"/>
      <c r="E117" s="175"/>
      <c r="F117" s="175"/>
      <c r="G117" s="175"/>
      <c r="H117" s="175"/>
      <c r="I117" s="175"/>
      <c r="J117" s="123"/>
      <c r="K117" s="124">
        <f>SUM(K119)</f>
        <v>1650000</v>
      </c>
      <c r="L117" s="124">
        <f>SUM(L119)</f>
        <v>22596</v>
      </c>
      <c r="M117" s="124">
        <f>SUM(M119)</f>
        <v>1672596</v>
      </c>
    </row>
    <row r="118" spans="1:13" ht="12.75" customHeight="1">
      <c r="A118" s="31"/>
      <c r="B118" s="30"/>
      <c r="C118" s="30"/>
      <c r="D118" s="30"/>
      <c r="E118" s="30"/>
      <c r="F118" s="30"/>
      <c r="G118" s="30"/>
      <c r="H118" s="30"/>
      <c r="I118" s="30"/>
      <c r="J118" s="31"/>
      <c r="K118" s="32"/>
      <c r="L118" s="32"/>
      <c r="M118" s="32"/>
    </row>
    <row r="119" spans="1:13" s="33" customFormat="1" ht="12.75" customHeight="1">
      <c r="A119" s="42"/>
      <c r="B119" s="194" t="s">
        <v>33</v>
      </c>
      <c r="C119" s="195"/>
      <c r="D119" s="195"/>
      <c r="E119" s="189" t="s">
        <v>64</v>
      </c>
      <c r="F119" s="190"/>
      <c r="G119" s="190"/>
      <c r="H119" s="190"/>
      <c r="I119" s="190"/>
      <c r="J119" s="43"/>
      <c r="K119" s="50">
        <f>SUM(K121)</f>
        <v>1650000</v>
      </c>
      <c r="L119" s="50">
        <f>SUM(L121)</f>
        <v>22596</v>
      </c>
      <c r="M119" s="50">
        <f>SUM(M121)</f>
        <v>1672596</v>
      </c>
    </row>
    <row r="120" spans="1:13" s="33" customFormat="1" ht="12.75" customHeight="1">
      <c r="A120" s="44"/>
      <c r="B120" s="158"/>
      <c r="C120" s="164"/>
      <c r="D120" s="164"/>
      <c r="E120" s="161"/>
      <c r="F120" s="161"/>
      <c r="G120" s="161"/>
      <c r="H120" s="161"/>
      <c r="I120" s="161"/>
      <c r="J120" s="44"/>
      <c r="K120" s="57"/>
      <c r="L120" s="57"/>
      <c r="M120" s="57"/>
    </row>
    <row r="121" spans="1:13" s="33" customFormat="1" ht="12.75" customHeight="1">
      <c r="A121" s="44"/>
      <c r="B121" s="203" t="s">
        <v>34</v>
      </c>
      <c r="C121" s="204"/>
      <c r="D121" s="204"/>
      <c r="E121" s="45" t="s">
        <v>77</v>
      </c>
      <c r="F121" s="192" t="s">
        <v>60</v>
      </c>
      <c r="G121" s="190"/>
      <c r="H121" s="190"/>
      <c r="I121" s="190"/>
      <c r="J121" s="46"/>
      <c r="K121" s="58">
        <f>SUM(K122+K135)</f>
        <v>1650000</v>
      </c>
      <c r="L121" s="58">
        <f>SUM(L122+L135)</f>
        <v>22596</v>
      </c>
      <c r="M121" s="58">
        <f>SUM(M122+M135)</f>
        <v>1672596</v>
      </c>
    </row>
    <row r="122" spans="1:13" s="33" customFormat="1" ht="12.75" customHeight="1">
      <c r="A122" s="44"/>
      <c r="B122" s="158" t="s">
        <v>35</v>
      </c>
      <c r="C122" s="164"/>
      <c r="D122" s="164"/>
      <c r="E122" s="47" t="s">
        <v>78</v>
      </c>
      <c r="F122" s="200" t="s">
        <v>63</v>
      </c>
      <c r="G122" s="190"/>
      <c r="H122" s="190"/>
      <c r="I122" s="190"/>
      <c r="J122" s="44"/>
      <c r="K122" s="57">
        <f>K124</f>
        <v>1000000</v>
      </c>
      <c r="L122" s="57">
        <f>L124</f>
        <v>-133000</v>
      </c>
      <c r="M122" s="57">
        <f>M124</f>
        <v>867000</v>
      </c>
    </row>
    <row r="123" spans="1:13" s="33" customFormat="1" ht="12.75" customHeight="1">
      <c r="A123" s="44"/>
      <c r="B123" s="43" t="s">
        <v>36</v>
      </c>
      <c r="C123" s="44"/>
      <c r="D123" s="44"/>
      <c r="E123" s="192" t="s">
        <v>68</v>
      </c>
      <c r="F123" s="190"/>
      <c r="G123" s="190"/>
      <c r="H123" s="190"/>
      <c r="I123" s="190"/>
      <c r="J123" s="44"/>
      <c r="K123" s="57"/>
      <c r="L123" s="57"/>
      <c r="M123" s="57"/>
    </row>
    <row r="124" spans="1:13" s="33" customFormat="1" ht="12.75" customHeight="1">
      <c r="A124" s="114">
        <v>31</v>
      </c>
      <c r="B124" s="115" t="s">
        <v>1</v>
      </c>
      <c r="C124" s="115"/>
      <c r="D124" s="115"/>
      <c r="E124" s="173" t="s">
        <v>2</v>
      </c>
      <c r="F124" s="173"/>
      <c r="G124" s="173"/>
      <c r="H124" s="173"/>
      <c r="I124" s="173"/>
      <c r="J124" s="115"/>
      <c r="K124" s="117">
        <f>K126+K129+K132</f>
        <v>1000000</v>
      </c>
      <c r="L124" s="117">
        <f>L126+L129+L132</f>
        <v>-133000</v>
      </c>
      <c r="M124" s="117">
        <f>M126+M129+M132</f>
        <v>867000</v>
      </c>
    </row>
    <row r="125" spans="1:13" s="33" customFormat="1" ht="12.75" customHeight="1">
      <c r="A125" s="37"/>
      <c r="B125" s="44"/>
      <c r="C125" s="44"/>
      <c r="D125" s="44"/>
      <c r="E125" s="156"/>
      <c r="F125" s="156"/>
      <c r="G125" s="156"/>
      <c r="H125" s="156"/>
      <c r="I125" s="156"/>
      <c r="J125" s="44"/>
      <c r="K125" s="57"/>
      <c r="L125" s="57"/>
      <c r="M125" s="57"/>
    </row>
    <row r="126" spans="1:13" s="33" customFormat="1" ht="12.75" customHeight="1">
      <c r="A126" s="44"/>
      <c r="B126" s="43">
        <v>311</v>
      </c>
      <c r="C126" s="44"/>
      <c r="D126" s="44"/>
      <c r="E126" s="158" t="s">
        <v>37</v>
      </c>
      <c r="F126" s="158"/>
      <c r="G126" s="158"/>
      <c r="H126" s="158"/>
      <c r="I126" s="158"/>
      <c r="J126" s="44"/>
      <c r="K126" s="50">
        <f>K127</f>
        <v>850000</v>
      </c>
      <c r="L126" s="50">
        <f>L127</f>
        <v>-125000</v>
      </c>
      <c r="M126" s="50">
        <f>M127</f>
        <v>725000</v>
      </c>
    </row>
    <row r="127" spans="1:13" s="33" customFormat="1" ht="12.75" customHeight="1">
      <c r="A127" s="44"/>
      <c r="B127" s="44"/>
      <c r="C127" s="44">
        <v>3111</v>
      </c>
      <c r="D127" s="49" t="s">
        <v>65</v>
      </c>
      <c r="E127" s="156" t="s">
        <v>38</v>
      </c>
      <c r="F127" s="156"/>
      <c r="G127" s="156"/>
      <c r="H127" s="156"/>
      <c r="I127" s="156"/>
      <c r="J127" s="44"/>
      <c r="K127" s="51">
        <v>850000</v>
      </c>
      <c r="L127" s="64">
        <f>M127-K127</f>
        <v>-125000</v>
      </c>
      <c r="M127" s="51">
        <v>725000</v>
      </c>
    </row>
    <row r="128" spans="1:13" s="33" customFormat="1" ht="12.75" customHeight="1">
      <c r="A128" s="44"/>
      <c r="B128" s="44"/>
      <c r="C128" s="44"/>
      <c r="D128" s="49"/>
      <c r="E128" s="156"/>
      <c r="F128" s="156"/>
      <c r="G128" s="156"/>
      <c r="H128" s="156"/>
      <c r="I128" s="156"/>
      <c r="J128" s="44"/>
      <c r="K128" s="57"/>
      <c r="L128" s="57"/>
      <c r="M128" s="57"/>
    </row>
    <row r="129" spans="1:13" s="33" customFormat="1" ht="12.75" customHeight="1">
      <c r="A129" s="44"/>
      <c r="B129" s="43">
        <v>312</v>
      </c>
      <c r="C129" s="44"/>
      <c r="D129" s="49"/>
      <c r="E129" s="158" t="s">
        <v>3</v>
      </c>
      <c r="F129" s="158"/>
      <c r="G129" s="158"/>
      <c r="H129" s="158"/>
      <c r="I129" s="158"/>
      <c r="J129" s="44"/>
      <c r="K129" s="50">
        <f>K130</f>
        <v>90000</v>
      </c>
      <c r="L129" s="50">
        <f>L130</f>
        <v>-15000</v>
      </c>
      <c r="M129" s="50">
        <f>M130</f>
        <v>75000</v>
      </c>
    </row>
    <row r="130" spans="1:13" s="33" customFormat="1" ht="12.75" customHeight="1">
      <c r="A130" s="44"/>
      <c r="B130" s="44"/>
      <c r="C130" s="44">
        <v>3121</v>
      </c>
      <c r="D130" s="49" t="s">
        <v>65</v>
      </c>
      <c r="E130" s="156" t="s">
        <v>3</v>
      </c>
      <c r="F130" s="156"/>
      <c r="G130" s="156"/>
      <c r="H130" s="156"/>
      <c r="I130" s="156"/>
      <c r="J130" s="44"/>
      <c r="K130" s="51">
        <v>90000</v>
      </c>
      <c r="L130" s="64">
        <f>M130-K130</f>
        <v>-15000</v>
      </c>
      <c r="M130" s="51">
        <v>75000</v>
      </c>
    </row>
    <row r="131" spans="1:13" s="33" customFormat="1" ht="12.75" customHeight="1">
      <c r="A131" s="44"/>
      <c r="B131" s="44"/>
      <c r="C131" s="44"/>
      <c r="D131" s="49"/>
      <c r="E131" s="156"/>
      <c r="F131" s="156"/>
      <c r="G131" s="156"/>
      <c r="H131" s="156"/>
      <c r="I131" s="156"/>
      <c r="J131" s="44"/>
      <c r="K131" s="57"/>
      <c r="L131" s="57"/>
      <c r="M131" s="57"/>
    </row>
    <row r="132" spans="1:13" s="33" customFormat="1" ht="12.75" customHeight="1">
      <c r="A132" s="44"/>
      <c r="B132" s="43">
        <v>313</v>
      </c>
      <c r="C132" s="44"/>
      <c r="D132" s="49"/>
      <c r="E132" s="158" t="s">
        <v>4</v>
      </c>
      <c r="F132" s="158"/>
      <c r="G132" s="158"/>
      <c r="H132" s="158"/>
      <c r="I132" s="158"/>
      <c r="J132" s="44"/>
      <c r="K132" s="50">
        <f>SUM(K133:K133)</f>
        <v>60000</v>
      </c>
      <c r="L132" s="50">
        <f>SUM(L133:L133)</f>
        <v>7000</v>
      </c>
      <c r="M132" s="50">
        <f>SUM(M133:M133)</f>
        <v>67000</v>
      </c>
    </row>
    <row r="133" spans="1:13" s="33" customFormat="1" ht="12.75" customHeight="1">
      <c r="A133" s="44"/>
      <c r="B133" s="44"/>
      <c r="C133" s="44">
        <v>3132</v>
      </c>
      <c r="D133" s="49" t="s">
        <v>65</v>
      </c>
      <c r="E133" s="156" t="s">
        <v>29</v>
      </c>
      <c r="F133" s="156"/>
      <c r="G133" s="156"/>
      <c r="H133" s="156"/>
      <c r="I133" s="156"/>
      <c r="J133" s="44"/>
      <c r="K133" s="51">
        <v>60000</v>
      </c>
      <c r="L133" s="64">
        <f>M133-K133</f>
        <v>7000</v>
      </c>
      <c r="M133" s="51">
        <v>67000</v>
      </c>
    </row>
    <row r="134" spans="1:13" s="33" customFormat="1" ht="13.5" customHeight="1">
      <c r="A134" s="44"/>
      <c r="B134" s="44"/>
      <c r="C134" s="44"/>
      <c r="D134" s="49"/>
      <c r="E134" s="156"/>
      <c r="F134" s="156"/>
      <c r="G134" s="156"/>
      <c r="H134" s="156"/>
      <c r="I134" s="156"/>
      <c r="J134" s="44"/>
      <c r="K134" s="57"/>
      <c r="L134" s="57"/>
      <c r="M134" s="57"/>
    </row>
    <row r="135" spans="1:13" s="33" customFormat="1" ht="12.75" customHeight="1">
      <c r="A135" s="44"/>
      <c r="B135" s="193" t="s">
        <v>79</v>
      </c>
      <c r="C135" s="190"/>
      <c r="D135" s="190"/>
      <c r="E135" s="190"/>
      <c r="F135" s="190"/>
      <c r="G135" s="190"/>
      <c r="H135" s="190"/>
      <c r="I135" s="190"/>
      <c r="J135" s="44"/>
      <c r="K135" s="57">
        <f>SUM(K137+K170+K181+K176)</f>
        <v>650000</v>
      </c>
      <c r="L135" s="57">
        <f>SUM(L137+L170+L181+L176)</f>
        <v>155596</v>
      </c>
      <c r="M135" s="57">
        <f>SUM(M137+M170+M181+M176)</f>
        <v>805596</v>
      </c>
    </row>
    <row r="136" spans="1:13" s="33" customFormat="1" ht="12.75" customHeight="1">
      <c r="A136" s="44"/>
      <c r="B136" s="189" t="s">
        <v>94</v>
      </c>
      <c r="C136" s="202"/>
      <c r="D136" s="202"/>
      <c r="E136" s="202"/>
      <c r="F136" s="202"/>
      <c r="G136" s="202"/>
      <c r="H136" s="202"/>
      <c r="I136" s="202"/>
      <c r="J136" s="44"/>
      <c r="K136" s="57"/>
      <c r="L136" s="57"/>
      <c r="M136" s="57"/>
    </row>
    <row r="137" spans="1:13" s="33" customFormat="1" ht="12.75" customHeight="1">
      <c r="A137" s="114">
        <v>32</v>
      </c>
      <c r="B137" s="115"/>
      <c r="C137" s="115"/>
      <c r="D137" s="115"/>
      <c r="E137" s="173" t="s">
        <v>5</v>
      </c>
      <c r="F137" s="173"/>
      <c r="G137" s="173"/>
      <c r="H137" s="173"/>
      <c r="I137" s="173"/>
      <c r="J137" s="115"/>
      <c r="K137" s="117">
        <f>K139+K145+K153+K164</f>
        <v>601500</v>
      </c>
      <c r="L137" s="117">
        <f>L139+L145+L153+L164</f>
        <v>156396</v>
      </c>
      <c r="M137" s="117">
        <f>M139+M145+M153+M164</f>
        <v>757896</v>
      </c>
    </row>
    <row r="138" spans="1:13" s="33" customFormat="1" ht="12.75" customHeight="1">
      <c r="A138" s="37"/>
      <c r="B138" s="44"/>
      <c r="C138" s="44"/>
      <c r="D138" s="44"/>
      <c r="E138" s="156"/>
      <c r="F138" s="156"/>
      <c r="G138" s="156"/>
      <c r="H138" s="156"/>
      <c r="I138" s="156"/>
      <c r="J138" s="44"/>
      <c r="K138" s="57"/>
      <c r="L138" s="57"/>
      <c r="M138" s="57"/>
    </row>
    <row r="139" spans="1:13" s="33" customFormat="1" ht="12.75" customHeight="1">
      <c r="A139" s="44"/>
      <c r="B139" s="43">
        <v>321</v>
      </c>
      <c r="C139" s="44"/>
      <c r="D139" s="44"/>
      <c r="E139" s="158" t="s">
        <v>6</v>
      </c>
      <c r="F139" s="158"/>
      <c r="G139" s="158"/>
      <c r="H139" s="158"/>
      <c r="I139" s="158"/>
      <c r="J139" s="44"/>
      <c r="K139" s="50">
        <f>SUM(K140:K143)</f>
        <v>52000</v>
      </c>
      <c r="L139" s="50">
        <f>SUM(L140:L143)</f>
        <v>1000</v>
      </c>
      <c r="M139" s="50">
        <f>SUM(M140:M143)</f>
        <v>53000</v>
      </c>
    </row>
    <row r="140" spans="1:13" s="33" customFormat="1" ht="12.75" customHeight="1">
      <c r="A140" s="44"/>
      <c r="B140" s="44"/>
      <c r="C140" s="44">
        <v>3211</v>
      </c>
      <c r="D140" s="49" t="s">
        <v>65</v>
      </c>
      <c r="E140" s="156" t="s">
        <v>7</v>
      </c>
      <c r="F140" s="156"/>
      <c r="G140" s="156"/>
      <c r="H140" s="156"/>
      <c r="I140" s="156"/>
      <c r="J140" s="44"/>
      <c r="K140" s="77">
        <v>1000</v>
      </c>
      <c r="L140" s="64">
        <f>M140-K140</f>
        <v>3000</v>
      </c>
      <c r="M140" s="77">
        <v>4000</v>
      </c>
    </row>
    <row r="141" spans="1:13" s="33" customFormat="1" ht="12.75" customHeight="1">
      <c r="A141" s="44"/>
      <c r="B141" s="44"/>
      <c r="C141" s="44">
        <v>3212</v>
      </c>
      <c r="D141" s="49" t="s">
        <v>65</v>
      </c>
      <c r="E141" s="156" t="s">
        <v>61</v>
      </c>
      <c r="F141" s="156"/>
      <c r="G141" s="156"/>
      <c r="H141" s="156"/>
      <c r="I141" s="156"/>
      <c r="J141" s="44"/>
      <c r="K141" s="77">
        <v>40000</v>
      </c>
      <c r="L141" s="64">
        <f>M141-K141</f>
        <v>-2000</v>
      </c>
      <c r="M141" s="77">
        <v>38000</v>
      </c>
    </row>
    <row r="142" spans="1:13" s="33" customFormat="1" ht="12.75" customHeight="1">
      <c r="A142" s="44"/>
      <c r="B142" s="44"/>
      <c r="C142" s="44">
        <v>3213</v>
      </c>
      <c r="D142" s="49" t="s">
        <v>65</v>
      </c>
      <c r="E142" s="156" t="s">
        <v>8</v>
      </c>
      <c r="F142" s="156"/>
      <c r="G142" s="156"/>
      <c r="H142" s="156"/>
      <c r="I142" s="156"/>
      <c r="J142" s="44"/>
      <c r="K142" s="77">
        <v>3000</v>
      </c>
      <c r="L142" s="64">
        <f>M142-K142</f>
        <v>0</v>
      </c>
      <c r="M142" s="77">
        <v>3000</v>
      </c>
    </row>
    <row r="143" spans="1:13" s="33" customFormat="1" ht="12.75" customHeight="1">
      <c r="A143" s="44"/>
      <c r="B143" s="44"/>
      <c r="C143" s="44">
        <v>3214</v>
      </c>
      <c r="D143" s="49" t="s">
        <v>65</v>
      </c>
      <c r="E143" s="161" t="s">
        <v>91</v>
      </c>
      <c r="F143" s="170"/>
      <c r="G143" s="170"/>
      <c r="H143" s="170"/>
      <c r="I143" s="170"/>
      <c r="J143" s="44"/>
      <c r="K143" s="77">
        <v>8000</v>
      </c>
      <c r="L143" s="64">
        <f>M143-K143</f>
        <v>0</v>
      </c>
      <c r="M143" s="77">
        <v>8000</v>
      </c>
    </row>
    <row r="144" spans="1:13" s="33" customFormat="1" ht="12.75" customHeight="1">
      <c r="A144" s="44"/>
      <c r="B144" s="44"/>
      <c r="C144" s="44"/>
      <c r="D144" s="49"/>
      <c r="E144" s="38"/>
      <c r="F144" s="90"/>
      <c r="G144" s="90"/>
      <c r="H144" s="90"/>
      <c r="I144" s="90"/>
      <c r="J144" s="44"/>
      <c r="K144" s="57"/>
      <c r="L144" s="57"/>
      <c r="M144" s="57"/>
    </row>
    <row r="145" spans="1:13" s="33" customFormat="1" ht="12.75" customHeight="1">
      <c r="A145" s="44"/>
      <c r="B145" s="43">
        <v>322</v>
      </c>
      <c r="C145" s="44"/>
      <c r="D145" s="49"/>
      <c r="E145" s="158" t="s">
        <v>9</v>
      </c>
      <c r="F145" s="158"/>
      <c r="G145" s="158"/>
      <c r="H145" s="158"/>
      <c r="I145" s="158"/>
      <c r="J145" s="44"/>
      <c r="K145" s="50">
        <f>SUM(K146:K151)</f>
        <v>255000</v>
      </c>
      <c r="L145" s="50">
        <f>SUM(L146:L151)</f>
        <v>17500</v>
      </c>
      <c r="M145" s="50">
        <f>SUM(M146:M151)</f>
        <v>272500</v>
      </c>
    </row>
    <row r="146" spans="1:13" s="33" customFormat="1" ht="12.75" customHeight="1">
      <c r="A146" s="44"/>
      <c r="B146" s="44"/>
      <c r="C146" s="44">
        <v>3221</v>
      </c>
      <c r="D146" s="49" t="s">
        <v>65</v>
      </c>
      <c r="E146" s="156" t="s">
        <v>28</v>
      </c>
      <c r="F146" s="156"/>
      <c r="G146" s="156"/>
      <c r="H146" s="156"/>
      <c r="I146" s="156"/>
      <c r="J146" s="44"/>
      <c r="K146" s="77">
        <v>60000</v>
      </c>
      <c r="L146" s="64">
        <f aca="true" t="shared" si="9" ref="L146:L151">M146-K146</f>
        <v>10000</v>
      </c>
      <c r="M146" s="77">
        <v>70000</v>
      </c>
    </row>
    <row r="147" spans="1:13" s="33" customFormat="1" ht="12.75" customHeight="1">
      <c r="A147" s="44"/>
      <c r="B147" s="44"/>
      <c r="C147" s="44">
        <v>3222</v>
      </c>
      <c r="D147" s="54" t="s">
        <v>109</v>
      </c>
      <c r="E147" s="156" t="s">
        <v>59</v>
      </c>
      <c r="F147" s="156"/>
      <c r="G147" s="156"/>
      <c r="H147" s="156"/>
      <c r="I147" s="156"/>
      <c r="J147" s="44"/>
      <c r="K147" s="77">
        <v>170000</v>
      </c>
      <c r="L147" s="64">
        <f t="shared" si="9"/>
        <v>10000</v>
      </c>
      <c r="M147" s="77">
        <v>180000</v>
      </c>
    </row>
    <row r="148" spans="1:13" s="33" customFormat="1" ht="12.75" customHeight="1">
      <c r="A148" s="44"/>
      <c r="B148" s="44"/>
      <c r="C148" s="44">
        <v>3223</v>
      </c>
      <c r="D148" s="49" t="s">
        <v>65</v>
      </c>
      <c r="E148" s="156" t="s">
        <v>31</v>
      </c>
      <c r="F148" s="156"/>
      <c r="G148" s="156"/>
      <c r="H148" s="156"/>
      <c r="I148" s="156"/>
      <c r="J148" s="44"/>
      <c r="K148" s="77">
        <v>1000</v>
      </c>
      <c r="L148" s="64">
        <f t="shared" si="9"/>
        <v>-1000</v>
      </c>
      <c r="M148" s="77">
        <v>0</v>
      </c>
    </row>
    <row r="149" spans="1:13" s="33" customFormat="1" ht="12.75" customHeight="1">
      <c r="A149" s="44"/>
      <c r="B149" s="44"/>
      <c r="C149" s="44">
        <v>3224</v>
      </c>
      <c r="D149" s="49" t="s">
        <v>65</v>
      </c>
      <c r="E149" s="156" t="s">
        <v>66</v>
      </c>
      <c r="F149" s="156"/>
      <c r="G149" s="156"/>
      <c r="H149" s="156"/>
      <c r="I149" s="156"/>
      <c r="J149" s="44"/>
      <c r="K149" s="77">
        <v>3000</v>
      </c>
      <c r="L149" s="64">
        <f t="shared" si="9"/>
        <v>1000</v>
      </c>
      <c r="M149" s="77">
        <v>4000</v>
      </c>
    </row>
    <row r="150" spans="1:13" s="33" customFormat="1" ht="12.75" customHeight="1">
      <c r="A150" s="44"/>
      <c r="B150" s="44"/>
      <c r="C150" s="44">
        <v>3225</v>
      </c>
      <c r="D150" s="49" t="s">
        <v>65</v>
      </c>
      <c r="E150" s="156" t="s">
        <v>12</v>
      </c>
      <c r="F150" s="156"/>
      <c r="G150" s="156"/>
      <c r="H150" s="156"/>
      <c r="I150" s="156"/>
      <c r="J150" s="44"/>
      <c r="K150" s="77">
        <v>20000</v>
      </c>
      <c r="L150" s="64">
        <f t="shared" si="9"/>
        <v>-5000</v>
      </c>
      <c r="M150" s="77">
        <v>15000</v>
      </c>
    </row>
    <row r="151" spans="1:13" s="33" customFormat="1" ht="12.75" customHeight="1">
      <c r="A151" s="44"/>
      <c r="B151" s="44"/>
      <c r="C151" s="44">
        <v>3227</v>
      </c>
      <c r="D151" s="49" t="s">
        <v>65</v>
      </c>
      <c r="E151" s="167" t="s">
        <v>50</v>
      </c>
      <c r="F151" s="167"/>
      <c r="G151" s="167"/>
      <c r="H151" s="167"/>
      <c r="I151" s="167"/>
      <c r="J151" s="44"/>
      <c r="K151" s="77">
        <v>1000</v>
      </c>
      <c r="L151" s="64">
        <f t="shared" si="9"/>
        <v>2500</v>
      </c>
      <c r="M151" s="77">
        <v>3500</v>
      </c>
    </row>
    <row r="152" spans="1:13" s="33" customFormat="1" ht="12.75" customHeight="1">
      <c r="A152" s="44"/>
      <c r="B152" s="44"/>
      <c r="C152" s="44"/>
      <c r="D152" s="49"/>
      <c r="E152" s="167"/>
      <c r="F152" s="167"/>
      <c r="G152" s="167"/>
      <c r="H152" s="167"/>
      <c r="I152" s="167"/>
      <c r="J152" s="44"/>
      <c r="K152" s="51"/>
      <c r="L152" s="51"/>
      <c r="M152" s="51"/>
    </row>
    <row r="153" spans="1:13" s="33" customFormat="1" ht="12.75" customHeight="1">
      <c r="A153" s="44"/>
      <c r="B153" s="43">
        <v>323</v>
      </c>
      <c r="C153" s="44"/>
      <c r="D153" s="49"/>
      <c r="E153" s="158" t="s">
        <v>13</v>
      </c>
      <c r="F153" s="158"/>
      <c r="G153" s="158"/>
      <c r="H153" s="158"/>
      <c r="I153" s="158"/>
      <c r="J153" s="44"/>
      <c r="K153" s="50">
        <f>SUM(K154:K162)</f>
        <v>266700</v>
      </c>
      <c r="L153" s="50">
        <f>SUM(L154:L162)</f>
        <v>146000</v>
      </c>
      <c r="M153" s="50">
        <f>SUM(M154:M162)</f>
        <v>412700</v>
      </c>
    </row>
    <row r="154" spans="1:13" s="33" customFormat="1" ht="12.75" customHeight="1">
      <c r="A154" s="44"/>
      <c r="B154" s="44"/>
      <c r="C154" s="44">
        <v>3231</v>
      </c>
      <c r="D154" s="49" t="s">
        <v>65</v>
      </c>
      <c r="E154" s="156" t="s">
        <v>14</v>
      </c>
      <c r="F154" s="156"/>
      <c r="G154" s="156"/>
      <c r="H154" s="156"/>
      <c r="I154" s="156"/>
      <c r="J154" s="44"/>
      <c r="K154" s="77">
        <v>3000</v>
      </c>
      <c r="L154" s="64">
        <f>M154-K154</f>
        <v>4000</v>
      </c>
      <c r="M154" s="77">
        <v>7000</v>
      </c>
    </row>
    <row r="155" spans="1:13" s="33" customFormat="1" ht="12.75" customHeight="1">
      <c r="A155" s="44"/>
      <c r="B155" s="44"/>
      <c r="C155" s="44">
        <v>3232</v>
      </c>
      <c r="D155" s="49" t="s">
        <v>65</v>
      </c>
      <c r="E155" s="156" t="s">
        <v>67</v>
      </c>
      <c r="F155" s="156"/>
      <c r="G155" s="156"/>
      <c r="H155" s="156"/>
      <c r="I155" s="156"/>
      <c r="J155" s="44"/>
      <c r="K155" s="77">
        <v>15000</v>
      </c>
      <c r="L155" s="64">
        <f aca="true" t="shared" si="10" ref="L155:L162">M155-K155</f>
        <v>35000</v>
      </c>
      <c r="M155" s="77">
        <v>50000</v>
      </c>
    </row>
    <row r="156" spans="3:13" s="33" customFormat="1" ht="12.75" customHeight="1">
      <c r="C156" s="33">
        <v>3233</v>
      </c>
      <c r="D156" s="54" t="s">
        <v>65</v>
      </c>
      <c r="E156" s="161" t="s">
        <v>117</v>
      </c>
      <c r="F156" s="162"/>
      <c r="G156" s="162"/>
      <c r="H156" s="162"/>
      <c r="I156" s="162"/>
      <c r="K156" s="77">
        <v>0</v>
      </c>
      <c r="L156" s="64">
        <f>M156-K156</f>
        <v>3000</v>
      </c>
      <c r="M156" s="77">
        <v>3000</v>
      </c>
    </row>
    <row r="157" spans="1:13" s="33" customFormat="1" ht="12.75" customHeight="1">
      <c r="A157" s="44"/>
      <c r="B157" s="44"/>
      <c r="C157" s="44">
        <v>3234</v>
      </c>
      <c r="D157" s="49" t="s">
        <v>65</v>
      </c>
      <c r="E157" s="156" t="s">
        <v>62</v>
      </c>
      <c r="F157" s="156"/>
      <c r="G157" s="156"/>
      <c r="H157" s="156"/>
      <c r="I157" s="156"/>
      <c r="J157" s="44"/>
      <c r="K157" s="77">
        <v>20000</v>
      </c>
      <c r="L157" s="64">
        <f t="shared" si="10"/>
        <v>30000</v>
      </c>
      <c r="M157" s="77">
        <v>50000</v>
      </c>
    </row>
    <row r="158" spans="3:13" s="33" customFormat="1" ht="12.75" customHeight="1">
      <c r="C158" s="33">
        <v>3235</v>
      </c>
      <c r="D158" s="54" t="s">
        <v>65</v>
      </c>
      <c r="E158" s="161" t="s">
        <v>97</v>
      </c>
      <c r="F158" s="162"/>
      <c r="G158" s="162"/>
      <c r="H158" s="162"/>
      <c r="I158" s="162"/>
      <c r="K158" s="77">
        <v>3500</v>
      </c>
      <c r="L158" s="64">
        <f t="shared" si="10"/>
        <v>1500</v>
      </c>
      <c r="M158" s="77">
        <v>5000</v>
      </c>
    </row>
    <row r="159" spans="1:13" s="33" customFormat="1" ht="12.75" customHeight="1">
      <c r="A159" s="44"/>
      <c r="B159" s="44"/>
      <c r="C159" s="44">
        <v>3236</v>
      </c>
      <c r="D159" s="49" t="s">
        <v>65</v>
      </c>
      <c r="E159" s="156" t="s">
        <v>30</v>
      </c>
      <c r="F159" s="156"/>
      <c r="G159" s="156"/>
      <c r="H159" s="156"/>
      <c r="I159" s="156"/>
      <c r="J159" s="44"/>
      <c r="K159" s="77">
        <v>10000</v>
      </c>
      <c r="L159" s="64">
        <f t="shared" si="10"/>
        <v>-3000</v>
      </c>
      <c r="M159" s="77">
        <v>7000</v>
      </c>
    </row>
    <row r="160" spans="1:13" s="33" customFormat="1" ht="12.75" customHeight="1">
      <c r="A160" s="52"/>
      <c r="B160" s="44"/>
      <c r="C160" s="53">
        <v>3237</v>
      </c>
      <c r="D160" s="49" t="s">
        <v>65</v>
      </c>
      <c r="E160" s="156" t="s">
        <v>17</v>
      </c>
      <c r="F160" s="156"/>
      <c r="G160" s="156"/>
      <c r="H160" s="156"/>
      <c r="I160" s="156"/>
      <c r="J160" s="44"/>
      <c r="K160" s="77">
        <v>200000</v>
      </c>
      <c r="L160" s="64">
        <f t="shared" si="10"/>
        <v>70000</v>
      </c>
      <c r="M160" s="77">
        <v>270000</v>
      </c>
    </row>
    <row r="161" spans="1:13" s="33" customFormat="1" ht="12.75" customHeight="1">
      <c r="A161" s="52"/>
      <c r="B161" s="44"/>
      <c r="C161" s="53">
        <v>3238</v>
      </c>
      <c r="D161" s="49" t="s">
        <v>65</v>
      </c>
      <c r="E161" s="156" t="s">
        <v>92</v>
      </c>
      <c r="F161" s="170"/>
      <c r="G161" s="170"/>
      <c r="H161" s="170"/>
      <c r="I161" s="170"/>
      <c r="J161" s="44"/>
      <c r="K161" s="77">
        <v>200</v>
      </c>
      <c r="L161" s="64">
        <f t="shared" si="10"/>
        <v>500</v>
      </c>
      <c r="M161" s="77">
        <v>700</v>
      </c>
    </row>
    <row r="162" spans="1:13" s="33" customFormat="1" ht="12.75" customHeight="1">
      <c r="A162" s="44"/>
      <c r="B162" s="44"/>
      <c r="C162" s="53">
        <v>3239</v>
      </c>
      <c r="D162" s="49" t="s">
        <v>65</v>
      </c>
      <c r="E162" s="156" t="s">
        <v>18</v>
      </c>
      <c r="F162" s="156"/>
      <c r="G162" s="156"/>
      <c r="H162" s="156"/>
      <c r="I162" s="156"/>
      <c r="J162" s="44"/>
      <c r="K162" s="77">
        <v>15000</v>
      </c>
      <c r="L162" s="64">
        <f t="shared" si="10"/>
        <v>5000</v>
      </c>
      <c r="M162" s="77">
        <v>20000</v>
      </c>
    </row>
    <row r="163" spans="1:13" s="33" customFormat="1" ht="12.75" customHeight="1">
      <c r="A163" s="44"/>
      <c r="B163" s="44"/>
      <c r="C163" s="53"/>
      <c r="D163" s="49"/>
      <c r="E163" s="156"/>
      <c r="F163" s="156"/>
      <c r="G163" s="156"/>
      <c r="H163" s="156"/>
      <c r="I163" s="156"/>
      <c r="J163" s="44"/>
      <c r="K163" s="57"/>
      <c r="L163" s="57"/>
      <c r="M163" s="57"/>
    </row>
    <row r="164" spans="1:13" s="33" customFormat="1" ht="12.75" customHeight="1">
      <c r="A164" s="44"/>
      <c r="B164" s="43">
        <v>329</v>
      </c>
      <c r="C164" s="53"/>
      <c r="D164" s="49"/>
      <c r="E164" s="158" t="s">
        <v>19</v>
      </c>
      <c r="F164" s="158"/>
      <c r="G164" s="158"/>
      <c r="H164" s="158"/>
      <c r="I164" s="158"/>
      <c r="J164" s="44"/>
      <c r="K164" s="50">
        <f>SUM(K165:K168)</f>
        <v>27800</v>
      </c>
      <c r="L164" s="50">
        <f>SUM(L165:L168)</f>
        <v>-8104</v>
      </c>
      <c r="M164" s="50">
        <f>SUM(M165:M168)</f>
        <v>19696</v>
      </c>
    </row>
    <row r="165" spans="1:13" s="33" customFormat="1" ht="12.75" customHeight="1">
      <c r="A165" s="44"/>
      <c r="B165" s="43"/>
      <c r="C165" s="53">
        <v>3292</v>
      </c>
      <c r="D165" s="49" t="s">
        <v>65</v>
      </c>
      <c r="E165" s="156" t="s">
        <v>75</v>
      </c>
      <c r="F165" s="156"/>
      <c r="G165" s="156"/>
      <c r="H165" s="156"/>
      <c r="I165" s="156"/>
      <c r="J165" s="44"/>
      <c r="K165" s="77">
        <v>5000</v>
      </c>
      <c r="L165" s="64">
        <f>M165-K165</f>
        <v>-5000</v>
      </c>
      <c r="M165" s="77">
        <v>0</v>
      </c>
    </row>
    <row r="166" spans="1:13" s="33" customFormat="1" ht="12.75" customHeight="1">
      <c r="A166" s="44"/>
      <c r="B166" s="44"/>
      <c r="C166" s="53">
        <v>3293</v>
      </c>
      <c r="D166" s="49" t="s">
        <v>65</v>
      </c>
      <c r="E166" s="156" t="s">
        <v>20</v>
      </c>
      <c r="F166" s="156"/>
      <c r="G166" s="156"/>
      <c r="H166" s="156"/>
      <c r="I166" s="156"/>
      <c r="J166" s="44"/>
      <c r="K166" s="77">
        <v>5000</v>
      </c>
      <c r="L166" s="64">
        <f>M166-K166</f>
        <v>0</v>
      </c>
      <c r="M166" s="77">
        <v>5000</v>
      </c>
    </row>
    <row r="167" spans="1:13" s="33" customFormat="1" ht="12.75" customHeight="1">
      <c r="A167" s="44"/>
      <c r="B167" s="44"/>
      <c r="C167" s="53">
        <v>3295</v>
      </c>
      <c r="D167" s="49" t="s">
        <v>65</v>
      </c>
      <c r="E167" s="156" t="s">
        <v>93</v>
      </c>
      <c r="F167" s="170"/>
      <c r="G167" s="170"/>
      <c r="H167" s="170"/>
      <c r="I167" s="170"/>
      <c r="J167" s="44"/>
      <c r="K167" s="77">
        <v>300</v>
      </c>
      <c r="L167" s="64">
        <f>M167-K167</f>
        <v>0</v>
      </c>
      <c r="M167" s="77">
        <v>300</v>
      </c>
    </row>
    <row r="168" spans="1:13" s="33" customFormat="1" ht="12.75" customHeight="1">
      <c r="A168" s="44"/>
      <c r="B168" s="44"/>
      <c r="C168" s="53">
        <v>3299</v>
      </c>
      <c r="D168" s="49" t="s">
        <v>65</v>
      </c>
      <c r="E168" s="156" t="s">
        <v>19</v>
      </c>
      <c r="F168" s="156"/>
      <c r="G168" s="156"/>
      <c r="H168" s="156"/>
      <c r="I168" s="156"/>
      <c r="J168" s="44"/>
      <c r="K168" s="77">
        <v>17500</v>
      </c>
      <c r="L168" s="64">
        <f>M168-K168</f>
        <v>-3104</v>
      </c>
      <c r="M168" s="77">
        <v>14396</v>
      </c>
    </row>
    <row r="169" spans="1:13" s="33" customFormat="1" ht="12.75" customHeight="1">
      <c r="A169" s="44"/>
      <c r="B169" s="44"/>
      <c r="C169" s="44"/>
      <c r="D169" s="44"/>
      <c r="E169" s="156"/>
      <c r="F169" s="156"/>
      <c r="G169" s="156"/>
      <c r="H169" s="156"/>
      <c r="I169" s="156"/>
      <c r="J169" s="44"/>
      <c r="K169" s="57"/>
      <c r="L169" s="57"/>
      <c r="M169" s="57"/>
    </row>
    <row r="170" spans="1:13" s="33" customFormat="1" ht="12.75" customHeight="1">
      <c r="A170" s="114">
        <v>34</v>
      </c>
      <c r="B170" s="115"/>
      <c r="C170" s="115"/>
      <c r="D170" s="115"/>
      <c r="E170" s="173" t="s">
        <v>21</v>
      </c>
      <c r="F170" s="173"/>
      <c r="G170" s="173"/>
      <c r="H170" s="173"/>
      <c r="I170" s="173"/>
      <c r="J170" s="115"/>
      <c r="K170" s="117">
        <f>K172</f>
        <v>3500</v>
      </c>
      <c r="L170" s="117">
        <f>L172</f>
        <v>0</v>
      </c>
      <c r="M170" s="117">
        <f>M172</f>
        <v>3500</v>
      </c>
    </row>
    <row r="171" spans="1:13" s="33" customFormat="1" ht="12.75" customHeight="1">
      <c r="A171" s="37"/>
      <c r="B171" s="44"/>
      <c r="C171" s="44"/>
      <c r="D171" s="44"/>
      <c r="E171" s="156"/>
      <c r="F171" s="156"/>
      <c r="G171" s="156"/>
      <c r="H171" s="156"/>
      <c r="I171" s="156"/>
      <c r="J171" s="44"/>
      <c r="K171" s="57"/>
      <c r="L171" s="57"/>
      <c r="M171" s="57"/>
    </row>
    <row r="172" spans="1:13" s="33" customFormat="1" ht="12.75" customHeight="1">
      <c r="A172" s="44"/>
      <c r="B172" s="43">
        <v>343</v>
      </c>
      <c r="C172" s="48"/>
      <c r="D172" s="49"/>
      <c r="E172" s="158" t="s">
        <v>22</v>
      </c>
      <c r="F172" s="158"/>
      <c r="G172" s="158"/>
      <c r="H172" s="158"/>
      <c r="I172" s="158"/>
      <c r="J172" s="44"/>
      <c r="K172" s="50">
        <f>SUM(K173+K174)</f>
        <v>3500</v>
      </c>
      <c r="L172" s="50">
        <f>SUM(L173+L174)</f>
        <v>0</v>
      </c>
      <c r="M172" s="50">
        <f>SUM(M173+M174)</f>
        <v>3500</v>
      </c>
    </row>
    <row r="173" spans="1:13" s="33" customFormat="1" ht="12.75" customHeight="1">
      <c r="A173" s="44"/>
      <c r="B173" s="44"/>
      <c r="C173" s="53">
        <v>3431</v>
      </c>
      <c r="D173" s="49" t="s">
        <v>65</v>
      </c>
      <c r="E173" s="156" t="s">
        <v>23</v>
      </c>
      <c r="F173" s="156"/>
      <c r="G173" s="156"/>
      <c r="H173" s="156"/>
      <c r="I173" s="156"/>
      <c r="J173" s="44"/>
      <c r="K173" s="51">
        <v>3000</v>
      </c>
      <c r="L173" s="64">
        <f>M173-K173</f>
        <v>500</v>
      </c>
      <c r="M173" s="51">
        <v>3500</v>
      </c>
    </row>
    <row r="174" spans="1:17" s="33" customFormat="1" ht="12.75" customHeight="1">
      <c r="A174" s="44"/>
      <c r="B174" s="44"/>
      <c r="C174" s="53">
        <v>3434</v>
      </c>
      <c r="D174" s="49" t="s">
        <v>65</v>
      </c>
      <c r="E174" s="156" t="s">
        <v>53</v>
      </c>
      <c r="F174" s="156"/>
      <c r="G174" s="156"/>
      <c r="H174" s="156"/>
      <c r="I174" s="156"/>
      <c r="J174" s="44"/>
      <c r="K174" s="51">
        <v>500</v>
      </c>
      <c r="L174" s="64">
        <f>M174-K174</f>
        <v>-500</v>
      </c>
      <c r="M174" s="51">
        <v>0</v>
      </c>
      <c r="O174" s="95"/>
      <c r="P174" s="95"/>
      <c r="Q174" s="95"/>
    </row>
    <row r="175" spans="1:17" s="33" customFormat="1" ht="12.75" customHeight="1">
      <c r="A175" s="44"/>
      <c r="B175" s="44"/>
      <c r="C175" s="53"/>
      <c r="D175" s="49"/>
      <c r="E175" s="48"/>
      <c r="F175" s="48"/>
      <c r="G175" s="48"/>
      <c r="H175" s="48"/>
      <c r="I175" s="48"/>
      <c r="J175" s="44"/>
      <c r="K175" s="51"/>
      <c r="L175" s="64"/>
      <c r="M175" s="51"/>
      <c r="O175" s="95"/>
      <c r="P175" s="95"/>
      <c r="Q175" s="95"/>
    </row>
    <row r="176" spans="1:13" ht="12.75" customHeight="1">
      <c r="A176" s="133">
        <v>37</v>
      </c>
      <c r="B176" s="118"/>
      <c r="C176" s="118"/>
      <c r="D176" s="118"/>
      <c r="E176" s="163" t="s">
        <v>121</v>
      </c>
      <c r="F176" s="163"/>
      <c r="G176" s="163"/>
      <c r="H176" s="163"/>
      <c r="I176" s="163"/>
      <c r="J176" s="118"/>
      <c r="K176" s="119">
        <f>K178</f>
        <v>0</v>
      </c>
      <c r="L176" s="119">
        <f>L178</f>
        <v>9200</v>
      </c>
      <c r="M176" s="119">
        <f>M178</f>
        <v>9200</v>
      </c>
    </row>
    <row r="177" spans="1:13" ht="12.75" customHeight="1">
      <c r="A177" s="33"/>
      <c r="B177" s="33"/>
      <c r="C177" s="40"/>
      <c r="D177" s="54"/>
      <c r="E177" s="38"/>
      <c r="F177" s="38"/>
      <c r="G177" s="38"/>
      <c r="H177" s="38"/>
      <c r="I177" s="38"/>
      <c r="J177" s="33"/>
      <c r="K177" s="77"/>
      <c r="L177" s="33"/>
      <c r="M177" s="33"/>
    </row>
    <row r="178" spans="1:13" ht="12.75" customHeight="1">
      <c r="A178" s="41"/>
      <c r="B178" s="41">
        <v>372</v>
      </c>
      <c r="C178" s="39"/>
      <c r="D178" s="112"/>
      <c r="E178" s="164" t="s">
        <v>122</v>
      </c>
      <c r="F178" s="164"/>
      <c r="G178" s="164"/>
      <c r="H178" s="164"/>
      <c r="I178" s="164"/>
      <c r="J178" s="41"/>
      <c r="K178" s="113">
        <f>K179</f>
        <v>0</v>
      </c>
      <c r="L178" s="113">
        <f>M178-K178</f>
        <v>9200</v>
      </c>
      <c r="M178" s="113">
        <f>M179</f>
        <v>9200</v>
      </c>
    </row>
    <row r="179" spans="1:13" ht="12.75" customHeight="1">
      <c r="A179" s="33"/>
      <c r="B179" s="33"/>
      <c r="C179" s="40">
        <v>3721</v>
      </c>
      <c r="D179" s="54" t="s">
        <v>65</v>
      </c>
      <c r="E179" s="161" t="s">
        <v>123</v>
      </c>
      <c r="F179" s="161"/>
      <c r="G179" s="161"/>
      <c r="H179" s="161"/>
      <c r="I179" s="161"/>
      <c r="J179" s="33"/>
      <c r="K179" s="77">
        <v>0</v>
      </c>
      <c r="L179" s="77">
        <f>M179-K179</f>
        <v>9200</v>
      </c>
      <c r="M179" s="77">
        <v>9200</v>
      </c>
    </row>
    <row r="180" spans="1:13" ht="37.5" customHeight="1">
      <c r="A180" s="10"/>
      <c r="B180" s="10"/>
      <c r="C180" s="10"/>
      <c r="D180" s="13"/>
      <c r="E180" s="157"/>
      <c r="F180" s="157"/>
      <c r="G180" s="157"/>
      <c r="H180" s="157"/>
      <c r="I180" s="157"/>
      <c r="J180" s="10"/>
      <c r="K180" s="15"/>
      <c r="L180" s="15"/>
      <c r="M180" s="15"/>
    </row>
    <row r="181" spans="1:13" s="1" customFormat="1" ht="12.75" customHeight="1">
      <c r="A181" s="131">
        <v>4</v>
      </c>
      <c r="B181" s="131"/>
      <c r="C181" s="131"/>
      <c r="D181" s="131"/>
      <c r="E181" s="172" t="s">
        <v>72</v>
      </c>
      <c r="F181" s="172"/>
      <c r="G181" s="172"/>
      <c r="H181" s="172"/>
      <c r="I181" s="172"/>
      <c r="J181" s="172"/>
      <c r="K181" s="122">
        <f>SUM(K183)</f>
        <v>45000</v>
      </c>
      <c r="L181" s="122">
        <f>SUM(L183)</f>
        <v>-10000</v>
      </c>
      <c r="M181" s="122">
        <f>SUM(M183)</f>
        <v>35000</v>
      </c>
    </row>
    <row r="182" spans="1:13" ht="12.75" customHeight="1">
      <c r="A182" s="6"/>
      <c r="B182" s="1"/>
      <c r="C182" s="1"/>
      <c r="D182" s="1"/>
      <c r="E182" s="171"/>
      <c r="F182" s="171"/>
      <c r="G182" s="171"/>
      <c r="H182" s="171"/>
      <c r="I182" s="171"/>
      <c r="J182" s="1"/>
      <c r="K182" s="14"/>
      <c r="L182" s="14"/>
      <c r="M182" s="14"/>
    </row>
    <row r="183" spans="1:13" s="33" customFormat="1" ht="12.75" customHeight="1">
      <c r="A183" s="133">
        <v>42</v>
      </c>
      <c r="B183" s="118" t="s">
        <v>1</v>
      </c>
      <c r="C183" s="118"/>
      <c r="D183" s="118"/>
      <c r="E183" s="163" t="s">
        <v>73</v>
      </c>
      <c r="F183" s="163"/>
      <c r="G183" s="163"/>
      <c r="H183" s="163"/>
      <c r="I183" s="163"/>
      <c r="J183" s="163"/>
      <c r="K183" s="119">
        <f>SUM(K185)</f>
        <v>45000</v>
      </c>
      <c r="L183" s="119">
        <f>SUM(L185)</f>
        <v>-10000</v>
      </c>
      <c r="M183" s="119">
        <f>SUM(M185)</f>
        <v>35000</v>
      </c>
    </row>
    <row r="184" spans="3:13" s="33" customFormat="1" ht="12.75" customHeight="1">
      <c r="C184" s="38"/>
      <c r="D184" s="40"/>
      <c r="E184" s="161"/>
      <c r="F184" s="161"/>
      <c r="G184" s="161"/>
      <c r="H184" s="161"/>
      <c r="I184" s="161"/>
      <c r="J184" s="161"/>
      <c r="K184" s="51"/>
      <c r="L184" s="51"/>
      <c r="M184" s="51"/>
    </row>
    <row r="185" spans="2:13" s="33" customFormat="1" ht="12.75" customHeight="1">
      <c r="B185" s="39">
        <v>422</v>
      </c>
      <c r="E185" s="164" t="s">
        <v>74</v>
      </c>
      <c r="F185" s="164"/>
      <c r="G185" s="164"/>
      <c r="H185" s="164"/>
      <c r="I185" s="164"/>
      <c r="K185" s="56">
        <f>SUM(K186:K189)</f>
        <v>45000</v>
      </c>
      <c r="L185" s="56">
        <f>SUM(L186:L189)</f>
        <v>-10000</v>
      </c>
      <c r="M185" s="56">
        <f>SUM(M186:M189)</f>
        <v>35000</v>
      </c>
    </row>
    <row r="186" spans="2:13" s="33" customFormat="1" ht="12.75" customHeight="1">
      <c r="B186" s="39"/>
      <c r="C186" s="38">
        <v>4221</v>
      </c>
      <c r="D186" s="54" t="s">
        <v>65</v>
      </c>
      <c r="E186" s="161" t="s">
        <v>80</v>
      </c>
      <c r="F186" s="161"/>
      <c r="G186" s="161"/>
      <c r="H186" s="161"/>
      <c r="I186" s="161"/>
      <c r="K186" s="51">
        <v>10000</v>
      </c>
      <c r="L186" s="64">
        <f>M186-K186</f>
        <v>-5000</v>
      </c>
      <c r="M186" s="51">
        <v>5000</v>
      </c>
    </row>
    <row r="187" spans="2:13" s="91" customFormat="1" ht="12.75" customHeight="1">
      <c r="B187" s="92"/>
      <c r="C187" s="93">
        <v>4222</v>
      </c>
      <c r="D187" s="94" t="s">
        <v>65</v>
      </c>
      <c r="E187" s="168" t="s">
        <v>96</v>
      </c>
      <c r="F187" s="169"/>
      <c r="G187" s="169"/>
      <c r="H187" s="169"/>
      <c r="I187" s="169"/>
      <c r="K187" s="64">
        <v>5000</v>
      </c>
      <c r="L187" s="64">
        <f>M187-K187</f>
        <v>5000</v>
      </c>
      <c r="M187" s="64">
        <v>10000</v>
      </c>
    </row>
    <row r="188" spans="2:13" s="91" customFormat="1" ht="12.75" customHeight="1">
      <c r="B188" s="92"/>
      <c r="C188" s="93">
        <v>4226</v>
      </c>
      <c r="D188" s="94" t="s">
        <v>65</v>
      </c>
      <c r="E188" s="168" t="s">
        <v>116</v>
      </c>
      <c r="F188" s="169"/>
      <c r="G188" s="169"/>
      <c r="H188" s="169"/>
      <c r="I188" s="169"/>
      <c r="K188" s="64">
        <v>10000</v>
      </c>
      <c r="L188" s="64">
        <f>M188-K188</f>
        <v>-10000</v>
      </c>
      <c r="M188" s="64">
        <v>0</v>
      </c>
    </row>
    <row r="189" spans="3:13" s="33" customFormat="1" ht="12.75" customHeight="1">
      <c r="C189" s="38">
        <v>4227</v>
      </c>
      <c r="D189" s="54" t="s">
        <v>65</v>
      </c>
      <c r="E189" s="161" t="s">
        <v>82</v>
      </c>
      <c r="F189" s="161"/>
      <c r="G189" s="161"/>
      <c r="H189" s="161"/>
      <c r="I189" s="161"/>
      <c r="K189" s="51">
        <v>20000</v>
      </c>
      <c r="L189" s="64">
        <f>M189-K189</f>
        <v>0</v>
      </c>
      <c r="M189" s="51">
        <v>20000</v>
      </c>
    </row>
    <row r="190" spans="1:13" ht="12.75" customHeight="1">
      <c r="A190" s="1"/>
      <c r="B190" s="1"/>
      <c r="C190" s="7"/>
      <c r="D190" s="1"/>
      <c r="E190" s="171"/>
      <c r="F190" s="171"/>
      <c r="G190" s="171"/>
      <c r="H190" s="171"/>
      <c r="I190" s="171"/>
      <c r="J190" s="1"/>
      <c r="K190" s="5"/>
      <c r="L190" s="5"/>
      <c r="M190" s="5"/>
    </row>
    <row r="191" spans="1:13" ht="12.75" customHeight="1">
      <c r="A191" s="137" t="s">
        <v>88</v>
      </c>
      <c r="B191" s="137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</row>
    <row r="192" spans="1:13" ht="12.75" customHeight="1">
      <c r="A192" s="1"/>
      <c r="B192" s="3"/>
      <c r="C192" s="3"/>
      <c r="D192" s="3"/>
      <c r="E192" s="3"/>
      <c r="F192" s="3"/>
      <c r="G192" s="3"/>
      <c r="H192" s="3"/>
      <c r="I192" s="3"/>
      <c r="J192" s="3"/>
      <c r="K192" s="2"/>
      <c r="L192" s="2"/>
      <c r="M192" s="2"/>
    </row>
    <row r="193" spans="1:13" ht="12.75" customHeight="1">
      <c r="A193" s="165" t="s">
        <v>127</v>
      </c>
      <c r="B193" s="166"/>
      <c r="C193" s="166"/>
      <c r="D193" s="166"/>
      <c r="E193" s="166"/>
      <c r="F193" s="166"/>
      <c r="G193" s="166"/>
      <c r="H193" s="166"/>
      <c r="I193" s="166"/>
      <c r="J193" s="166"/>
      <c r="K193" s="166"/>
      <c r="L193" s="135"/>
      <c r="M193" s="135"/>
    </row>
    <row r="194" spans="1:11" ht="12.75" customHeight="1">
      <c r="A194" s="182"/>
      <c r="B194" s="182"/>
      <c r="C194" s="182"/>
      <c r="D194" s="182"/>
      <c r="E194" s="182"/>
      <c r="F194" s="182"/>
      <c r="G194" s="182"/>
      <c r="H194" s="182"/>
      <c r="I194" s="182"/>
      <c r="J194" s="182"/>
      <c r="K194" s="182"/>
    </row>
    <row r="195" spans="1:13" ht="12.75" customHeight="1">
      <c r="A195" s="78"/>
      <c r="B195" s="78"/>
      <c r="C195" s="78"/>
      <c r="D195" s="78"/>
      <c r="E195" s="78"/>
      <c r="F195" s="78"/>
      <c r="G195" s="78"/>
      <c r="H195" s="78"/>
      <c r="I195" s="78"/>
      <c r="J195" s="78"/>
      <c r="K195" s="78"/>
      <c r="L195" s="201" t="s">
        <v>130</v>
      </c>
      <c r="M195" s="201"/>
    </row>
    <row r="196" spans="1:13" ht="12.75" customHeight="1">
      <c r="A196" s="78"/>
      <c r="B196" s="78"/>
      <c r="C196" s="78"/>
      <c r="D196" s="78"/>
      <c r="E196" s="78"/>
      <c r="F196" s="78"/>
      <c r="G196" s="78"/>
      <c r="H196" s="78"/>
      <c r="I196" s="78"/>
      <c r="J196" s="78"/>
      <c r="K196" s="78"/>
      <c r="L196" s="201" t="s">
        <v>131</v>
      </c>
      <c r="M196" s="201"/>
    </row>
  </sheetData>
  <sheetProtection/>
  <mergeCells count="192">
    <mergeCell ref="L195:M195"/>
    <mergeCell ref="L196:M196"/>
    <mergeCell ref="E82:I82"/>
    <mergeCell ref="E80:I80"/>
    <mergeCell ref="E79:I79"/>
    <mergeCell ref="B136:I136"/>
    <mergeCell ref="B121:D121"/>
    <mergeCell ref="E133:I133"/>
    <mergeCell ref="E132:I132"/>
    <mergeCell ref="E134:I134"/>
    <mergeCell ref="E102:J102"/>
    <mergeCell ref="E103:I103"/>
    <mergeCell ref="E104:J104"/>
    <mergeCell ref="E107:I107"/>
    <mergeCell ref="F122:I122"/>
    <mergeCell ref="E126:I126"/>
    <mergeCell ref="E127:I127"/>
    <mergeCell ref="E120:I120"/>
    <mergeCell ref="E44:I44"/>
    <mergeCell ref="E41:I41"/>
    <mergeCell ref="E35:I35"/>
    <mergeCell ref="E43:J43"/>
    <mergeCell ref="E48:J48"/>
    <mergeCell ref="E45:J45"/>
    <mergeCell ref="E36:I36"/>
    <mergeCell ref="E66:J66"/>
    <mergeCell ref="A113:M113"/>
    <mergeCell ref="E81:J81"/>
    <mergeCell ref="E72:J72"/>
    <mergeCell ref="E71:I71"/>
    <mergeCell ref="E69:I69"/>
    <mergeCell ref="E65:J65"/>
    <mergeCell ref="E111:J111"/>
    <mergeCell ref="E87:I87"/>
    <mergeCell ref="E88:I88"/>
    <mergeCell ref="E100:K100"/>
    <mergeCell ref="M12:M13"/>
    <mergeCell ref="E31:I31"/>
    <mergeCell ref="E42:J42"/>
    <mergeCell ref="E38:I38"/>
    <mergeCell ref="E40:J40"/>
    <mergeCell ref="E39:J39"/>
    <mergeCell ref="E26:I26"/>
    <mergeCell ref="E24:I24"/>
    <mergeCell ref="E70:J70"/>
    <mergeCell ref="E95:I95"/>
    <mergeCell ref="E63:J63"/>
    <mergeCell ref="E73:I73"/>
    <mergeCell ref="E78:J78"/>
    <mergeCell ref="L12:L13"/>
    <mergeCell ref="K12:K13"/>
    <mergeCell ref="E49:I49"/>
    <mergeCell ref="E53:J53"/>
    <mergeCell ref="E56:J56"/>
    <mergeCell ref="F121:I121"/>
    <mergeCell ref="E125:I125"/>
    <mergeCell ref="B122:D122"/>
    <mergeCell ref="E139:I139"/>
    <mergeCell ref="E138:I138"/>
    <mergeCell ref="E51:I51"/>
    <mergeCell ref="B120:D120"/>
    <mergeCell ref="B119:D119"/>
    <mergeCell ref="E93:I93"/>
    <mergeCell ref="E68:J68"/>
    <mergeCell ref="E76:J76"/>
    <mergeCell ref="E52:I52"/>
    <mergeCell ref="E57:J57"/>
    <mergeCell ref="E96:I96"/>
    <mergeCell ref="E75:I75"/>
    <mergeCell ref="E155:I155"/>
    <mergeCell ref="E123:I123"/>
    <mergeCell ref="E124:I124"/>
    <mergeCell ref="B135:I135"/>
    <mergeCell ref="E130:I130"/>
    <mergeCell ref="D12:D13"/>
    <mergeCell ref="E28:I28"/>
    <mergeCell ref="E27:I27"/>
    <mergeCell ref="E29:I29"/>
    <mergeCell ref="E33:I33"/>
    <mergeCell ref="D30:I30"/>
    <mergeCell ref="E32:J32"/>
    <mergeCell ref="E16:I16"/>
    <mergeCell ref="C12:C13"/>
    <mergeCell ref="A1:K1"/>
    <mergeCell ref="E10:I10"/>
    <mergeCell ref="E12:I13"/>
    <mergeCell ref="E5:I5"/>
    <mergeCell ref="E37:J37"/>
    <mergeCell ref="E25:I25"/>
    <mergeCell ref="A3:C3"/>
    <mergeCell ref="A12:A13"/>
    <mergeCell ref="B12:B13"/>
    <mergeCell ref="A194:K194"/>
    <mergeCell ref="E165:I165"/>
    <mergeCell ref="E50:J50"/>
    <mergeCell ref="E54:J54"/>
    <mergeCell ref="E55:I55"/>
    <mergeCell ref="E47:J47"/>
    <mergeCell ref="E97:I97"/>
    <mergeCell ref="E119:I119"/>
    <mergeCell ref="A112:M112"/>
    <mergeCell ref="E74:J74"/>
    <mergeCell ref="E2:I2"/>
    <mergeCell ref="E4:I4"/>
    <mergeCell ref="E17:I17"/>
    <mergeCell ref="E8:I8"/>
    <mergeCell ref="E7:I7"/>
    <mergeCell ref="E6:I6"/>
    <mergeCell ref="E11:I11"/>
    <mergeCell ref="E9:I9"/>
    <mergeCell ref="E14:I14"/>
    <mergeCell ref="E3:I3"/>
    <mergeCell ref="E67:J67"/>
    <mergeCell ref="E61:J61"/>
    <mergeCell ref="E129:I129"/>
    <mergeCell ref="E77:I77"/>
    <mergeCell ref="E58:J58"/>
    <mergeCell ref="E128:I128"/>
    <mergeCell ref="E59:I59"/>
    <mergeCell ref="E90:I90"/>
    <mergeCell ref="E89:J89"/>
    <mergeCell ref="E91:J91"/>
    <mergeCell ref="E94:I94"/>
    <mergeCell ref="E141:I141"/>
    <mergeCell ref="B117:I117"/>
    <mergeCell ref="E131:I131"/>
    <mergeCell ref="E140:I140"/>
    <mergeCell ref="E137:I137"/>
    <mergeCell ref="E106:I106"/>
    <mergeCell ref="C115:I115"/>
    <mergeCell ref="E190:I190"/>
    <mergeCell ref="E142:I142"/>
    <mergeCell ref="E170:I170"/>
    <mergeCell ref="E148:I148"/>
    <mergeCell ref="E145:I145"/>
    <mergeCell ref="E149:I149"/>
    <mergeCell ref="E150:I150"/>
    <mergeCell ref="E188:I188"/>
    <mergeCell ref="E186:I186"/>
    <mergeCell ref="A191:M191"/>
    <mergeCell ref="E189:I189"/>
    <mergeCell ref="E181:J181"/>
    <mergeCell ref="E171:I171"/>
    <mergeCell ref="E163:I163"/>
    <mergeCell ref="E174:I174"/>
    <mergeCell ref="E178:I178"/>
    <mergeCell ref="E179:I179"/>
    <mergeCell ref="E166:I166"/>
    <mergeCell ref="E164:I164"/>
    <mergeCell ref="E183:J183"/>
    <mergeCell ref="E176:I176"/>
    <mergeCell ref="E157:I157"/>
    <mergeCell ref="E173:I173"/>
    <mergeCell ref="E162:I162"/>
    <mergeCell ref="E152:I152"/>
    <mergeCell ref="E158:I158"/>
    <mergeCell ref="E153:I153"/>
    <mergeCell ref="E143:I143"/>
    <mergeCell ref="E146:I146"/>
    <mergeCell ref="E169:I169"/>
    <mergeCell ref="E167:I167"/>
    <mergeCell ref="E161:I161"/>
    <mergeCell ref="E180:I180"/>
    <mergeCell ref="E168:I168"/>
    <mergeCell ref="E156:I156"/>
    <mergeCell ref="E172:I172"/>
    <mergeCell ref="A193:M193"/>
    <mergeCell ref="E184:J184"/>
    <mergeCell ref="E147:I147"/>
    <mergeCell ref="E159:I159"/>
    <mergeCell ref="E160:I160"/>
    <mergeCell ref="E154:I154"/>
    <mergeCell ref="E151:I151"/>
    <mergeCell ref="E187:I187"/>
    <mergeCell ref="E185:I185"/>
    <mergeCell ref="E182:I182"/>
    <mergeCell ref="A18:A19"/>
    <mergeCell ref="E18:I19"/>
    <mergeCell ref="E64:I64"/>
    <mergeCell ref="E84:I84"/>
    <mergeCell ref="E86:I86"/>
    <mergeCell ref="K18:K19"/>
    <mergeCell ref="E60:I60"/>
    <mergeCell ref="E46:I46"/>
    <mergeCell ref="E62:J62"/>
    <mergeCell ref="E34:J34"/>
    <mergeCell ref="L18:L19"/>
    <mergeCell ref="M18:M19"/>
    <mergeCell ref="E20:I20"/>
    <mergeCell ref="E22:I22"/>
    <mergeCell ref="E23:I23"/>
    <mergeCell ref="E21:I21"/>
  </mergeCells>
  <printOptions/>
  <pageMargins left="0.15748031496062992" right="0.15748031496062992" top="0.11811023622047245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2021-12-08T08:16:02Z</cp:lastPrinted>
  <dcterms:created xsi:type="dcterms:W3CDTF">2009-11-09T11:33:14Z</dcterms:created>
  <dcterms:modified xsi:type="dcterms:W3CDTF">2021-12-08T08:18:53Z</dcterms:modified>
  <cp:category/>
  <cp:version/>
  <cp:contentType/>
  <cp:contentStatus/>
</cp:coreProperties>
</file>