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3176" tabRatio="447" activeTab="1"/>
  </bookViews>
  <sheets>
    <sheet name="1. strana" sheetId="1" r:id="rId1"/>
    <sheet name="Opći i posebni dio" sheetId="2" r:id="rId2"/>
  </sheets>
  <definedNames/>
  <calcPr fullCalcOnLoad="1"/>
</workbook>
</file>

<file path=xl/sharedStrings.xml><?xml version="1.0" encoding="utf-8"?>
<sst xmlns="http://schemas.openxmlformats.org/spreadsheetml/2006/main" count="202" uniqueCount="124">
  <si>
    <t xml:space="preserve">Prihodi po posebnim propisima                                     </t>
  </si>
  <si>
    <t xml:space="preserve"> </t>
  </si>
  <si>
    <t xml:space="preserve">RASHODI  ZA  ZAPOSLENE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</si>
  <si>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</si>
  <si>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</si>
  <si>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</si>
  <si>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</si>
  <si>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Službena putovanja                                                                      </t>
  </si>
  <si>
    <t xml:space="preserve">Stručno usavršavanje zaposlenika                                                </t>
  </si>
  <si>
    <t xml:space="preserve">Rashodi za materijal i energiju                                                </t>
  </si>
  <si>
    <t xml:space="preserve">Energija                                                                         </t>
  </si>
  <si>
    <t xml:space="preserve">Materijal i dijelovi za tekuće i investicijsko održavanje                         </t>
  </si>
  <si>
    <t xml:space="preserve">Sitni inventar                                                                  </t>
  </si>
  <si>
    <t xml:space="preserve">Rashodi za usluge                                                                    </t>
  </si>
  <si>
    <t xml:space="preserve">Usluge telefona i pošte                                                     </t>
  </si>
  <si>
    <t xml:space="preserve">Usluge tekućeg i investicijskog održavanja                                       </t>
  </si>
  <si>
    <t xml:space="preserve">Komunalne usluge                                                                          </t>
  </si>
  <si>
    <t xml:space="preserve">Intelektualne i osobne usluge                                                         </t>
  </si>
  <si>
    <t xml:space="preserve">Ostale usluge                                                                                </t>
  </si>
  <si>
    <t xml:space="preserve">Ostali nespomenuti rashodi poslovanja                                           </t>
  </si>
  <si>
    <t xml:space="preserve">Reprezentacija                                                                             </t>
  </si>
  <si>
    <t xml:space="preserve">FINANCIJSKI  RASHODI                                                       </t>
  </si>
  <si>
    <t xml:space="preserve">Ostali financijski rashodi                                                              </t>
  </si>
  <si>
    <t xml:space="preserve">Bankarske usluge i usluge platnog prometa                                  </t>
  </si>
  <si>
    <t>Ostali financijski rashodi</t>
  </si>
  <si>
    <t>Broj konta</t>
  </si>
  <si>
    <t>RASHODI POSLOVANJA</t>
  </si>
  <si>
    <t xml:space="preserve">Sitni inventar i autogume                                                                 </t>
  </si>
  <si>
    <t xml:space="preserve">Uredski materijal i ostali materijalni rashodi                                          </t>
  </si>
  <si>
    <t xml:space="preserve">Doprinos za obvezno zdravstveno osiguranje                                                 </t>
  </si>
  <si>
    <t xml:space="preserve">Zdravstvene usluge </t>
  </si>
  <si>
    <t>Energija</t>
  </si>
  <si>
    <t>Usluge telefona i pošte</t>
  </si>
  <si>
    <t>GLAVA  00101</t>
  </si>
  <si>
    <t>Program:</t>
  </si>
  <si>
    <t>Aktivnost:</t>
  </si>
  <si>
    <t>Izvor:</t>
  </si>
  <si>
    <t>Plaće (Bruto)</t>
  </si>
  <si>
    <t xml:space="preserve">Plaće za zaposlene                                                       </t>
  </si>
  <si>
    <t xml:space="preserve">                 NAZIV </t>
  </si>
  <si>
    <t>PRIHODI POSLOVANJA</t>
  </si>
  <si>
    <t>I.  OPĆI DIO</t>
  </si>
  <si>
    <t>Članak 1.</t>
  </si>
  <si>
    <t xml:space="preserve">A.    RAČUN PRIHODA I RASHODA </t>
  </si>
  <si>
    <t>6      PRIHODI POSLOVANJA</t>
  </si>
  <si>
    <t xml:space="preserve">        UKUPNI PRIHODI:</t>
  </si>
  <si>
    <t>3      RASHODI POSLOVANJA</t>
  </si>
  <si>
    <t xml:space="preserve">        UKUPNI RASHODI:</t>
  </si>
  <si>
    <t>A.    RAČUN PRIHODA I RASHODA</t>
  </si>
  <si>
    <t>4      RASHODI ZA NABAVU NEFINANCIJSKE IMOVINE</t>
  </si>
  <si>
    <t>Službena, radna i zaštitna odjeća i obuća</t>
  </si>
  <si>
    <t>Službena, radna i zaštitna odjeća</t>
  </si>
  <si>
    <t xml:space="preserve">II. POSEBNI DIO </t>
  </si>
  <si>
    <t>Ostali nespomenuti financijski rashodi</t>
  </si>
  <si>
    <t>Sufinanciranje cijene usluge, participacije i sl.</t>
  </si>
  <si>
    <t>PRIHODI IZ PRORAČUNA</t>
  </si>
  <si>
    <t>Prihodi iz proračuna za financiranje redovne djelatnosti korisnika proračuna</t>
  </si>
  <si>
    <t>Prihodi za financiranje rashoda poslovanja</t>
  </si>
  <si>
    <t>Naknade za prijevoz na posao i s posla</t>
  </si>
  <si>
    <t>Materijal i sirovine</t>
  </si>
  <si>
    <t>Redovna djelatnost dječjeg vrtića</t>
  </si>
  <si>
    <t>Naknade za prijevoz na posao i posla</t>
  </si>
  <si>
    <t>Komunalne usluge</t>
  </si>
  <si>
    <t>Rashodi za zaposlene</t>
  </si>
  <si>
    <t xml:space="preserve">PREDŠKOLSKI ODGOJ </t>
  </si>
  <si>
    <t>0911</t>
  </si>
  <si>
    <t xml:space="preserve">Materijal i dijelovi za tekuće  i investicijsko održavanje                       </t>
  </si>
  <si>
    <t xml:space="preserve">Usluge tekućeg i investicijskog održavanja                                 </t>
  </si>
  <si>
    <t xml:space="preserve">Zdravstvene  usluge                                                       </t>
  </si>
  <si>
    <t>1. Opći prihodi i primici i 4. Prihodi za posebne namjene</t>
  </si>
  <si>
    <t>PRIHODI OD IMOVINE</t>
  </si>
  <si>
    <t>Prihodi od financijske imovine</t>
  </si>
  <si>
    <t xml:space="preserve">Kamate na oročena sredstva i depozite po viđenju </t>
  </si>
  <si>
    <t>Pomoći od izvanproračunskih korisnika</t>
  </si>
  <si>
    <t>POMOĆI IZ INOZEMSTVA I OD SUBJEKATA UNUTAR OPĆEG PRORAČUNA</t>
  </si>
  <si>
    <t>Tekuće pomoći od izvanproračunskih korisnika</t>
  </si>
  <si>
    <t>Naknade troškova osobama izvan radnog odnosa</t>
  </si>
  <si>
    <t>RASHODI ZA NABAVU NEFINANCIJSKE IMOVINE</t>
  </si>
  <si>
    <t>RASHODI ZA NABAVU PROIZVEDENE DUGOTRAJNE IMOVINE</t>
  </si>
  <si>
    <t>Postrojenja i oprema</t>
  </si>
  <si>
    <t>Premije osiguranja</t>
  </si>
  <si>
    <t xml:space="preserve">Premije osiguranja </t>
  </si>
  <si>
    <t>1001</t>
  </si>
  <si>
    <t>A100101</t>
  </si>
  <si>
    <r>
      <rPr>
        <b/>
        <sz val="8"/>
        <color indexed="8"/>
        <rFont val="Arial"/>
        <family val="2"/>
      </rPr>
      <t xml:space="preserve">Aktivnost:     </t>
    </r>
    <r>
      <rPr>
        <sz val="8"/>
        <color indexed="8"/>
        <rFont val="Arial"/>
        <family val="2"/>
      </rPr>
      <t xml:space="preserve">                     A100102    Materijalni i financijski rashodi</t>
    </r>
  </si>
  <si>
    <t xml:space="preserve">Uredska oprema i namještaj </t>
  </si>
  <si>
    <t xml:space="preserve">         RAZLIKA-VIŠAK/MANJAK</t>
  </si>
  <si>
    <t xml:space="preserve">PRIHODI OD UPRAVNIH I ADMINISTRATIVNIH PRISTOJBI,                        PRISTOJBI   PO POSEBNIM PROPISIMA I NAKNADA           </t>
  </si>
  <si>
    <t>Uređaji, strojevi i oprema za ostale namjene</t>
  </si>
  <si>
    <t xml:space="preserve">ZA 2019. GODINU </t>
  </si>
  <si>
    <t>Naknade za rad predstavničkih i izvršnih tijela, povjerenstava i sl.</t>
  </si>
  <si>
    <t xml:space="preserve">Naknade za rad predstavničkih i izvršnih tijela, povjerenstava i sl. </t>
  </si>
  <si>
    <t xml:space="preserve">UKUPNI  RASHODI                         </t>
  </si>
  <si>
    <t xml:space="preserve">UKUPNI RASHODI                                                                                             </t>
  </si>
  <si>
    <t xml:space="preserve">Članak 2. </t>
  </si>
  <si>
    <t xml:space="preserve">Članak 2. mijenja se i glasi: </t>
  </si>
  <si>
    <t xml:space="preserve">   Prihodi i rashodi po ekonomskoj klasifikaciji utvrđuju se u Računu prihoda i rashoda kako slijedi: </t>
  </si>
  <si>
    <t>Članak 3.</t>
  </si>
  <si>
    <t>Plan 2019.</t>
  </si>
  <si>
    <t xml:space="preserve">Povećenje/ smanjenje                  </t>
  </si>
  <si>
    <t>Novi plan 2019.</t>
  </si>
  <si>
    <t>Povećanje/ smanjenje</t>
  </si>
  <si>
    <t xml:space="preserve">Ostale naknade troškova zaposlenima </t>
  </si>
  <si>
    <t xml:space="preserve">Računalne usluge </t>
  </si>
  <si>
    <t xml:space="preserve">Pristojbe i naknade </t>
  </si>
  <si>
    <t xml:space="preserve">Oprema za održavanje i zaštitu </t>
  </si>
  <si>
    <t xml:space="preserve">Građevinski objekti </t>
  </si>
  <si>
    <t xml:space="preserve">Poslovni objekti </t>
  </si>
  <si>
    <t xml:space="preserve">Ostali građevinski objekti </t>
  </si>
  <si>
    <t xml:space="preserve">Izvor:                                  4. Prihodi za posebne namjene    </t>
  </si>
  <si>
    <t>Upravno vijeće</t>
  </si>
  <si>
    <t>Urbroj: 2186-181-19-1</t>
  </si>
  <si>
    <t>Bisag, 10.12.2019.</t>
  </si>
  <si>
    <t>IZMJENE I DOPUNE</t>
  </si>
  <si>
    <t xml:space="preserve">       U Financijskom planu Dječjeg vrtića PČELICA Bisag za 2019. godinu članak 1. mijenja se i glasi:</t>
  </si>
  <si>
    <t>Financijski plan Dječjeg vrtić PČELICA sastoji se od Račun prihoda i rashoda, kako slijedi:</t>
  </si>
  <si>
    <t>Dječji vrtić PČELICA Bisag</t>
  </si>
  <si>
    <t>FINANCIJSKOG PLANA DJEČJEG VRTIĆA PČELICA BISAG</t>
  </si>
  <si>
    <t>RAZDJEL  001              DJEČJI VRTIĆ PČELICA</t>
  </si>
  <si>
    <t>Klasa: 400-01/19-01/04</t>
  </si>
  <si>
    <t xml:space="preserve">      Na temelju članka 28. Zakona o proračunu ("Narodne novine" broj 87/08, 136/12 i 15/15) i članka 42. Statuta Dječjeg vrtića PČELICA Bisag, Upravno vijeće Dječjeg vrtića PČELICA Bisag na svojoj sjednici održanoj 10.12.2109. godine donosi</t>
  </si>
  <si>
    <r>
      <t xml:space="preserve">   </t>
    </r>
    <r>
      <rPr>
        <sz val="9"/>
        <rFont val="Arial"/>
        <family val="2"/>
      </rPr>
      <t xml:space="preserve">    Izmjene i dopune financij</t>
    </r>
    <r>
      <rPr>
        <sz val="9"/>
        <color indexed="8"/>
        <rFont val="Arial"/>
        <family val="2"/>
      </rPr>
      <t>skog plana Dječjeg vrtića PČELICA Bisag za 2019. godinu objaviti će se na oglasnoj ploči Dječjeg vrtića PČELICA Bisag.</t>
    </r>
  </si>
  <si>
    <t>Predsjednik Upravnog vijeća</t>
  </si>
  <si>
    <t xml:space="preserve">         Stjepan Šafran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</si>
</sst>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[$-41A]d\.\ mmmm\ yyyy"/>
  </numFmts>
  <fonts count="59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49" fontId="12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13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11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" fontId="12" fillId="0" borderId="0" xfId="0" applyNumberFormat="1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11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center"/>
    </xf>
    <xf numFmtId="0" fontId="5" fillId="34" borderId="10" xfId="0" applyFont="1" applyFill="1" applyBorder="1" applyAlignment="1">
      <alignment/>
    </xf>
    <xf numFmtId="0" fontId="7" fillId="34" borderId="11" xfId="0" applyFont="1" applyFill="1" applyBorder="1" applyAlignment="1">
      <alignment horizontal="right" wrapText="1"/>
    </xf>
    <xf numFmtId="0" fontId="7" fillId="34" borderId="10" xfId="0" applyFont="1" applyFill="1" applyBorder="1" applyAlignment="1">
      <alignment horizontal="right" wrapText="1"/>
    </xf>
    <xf numFmtId="0" fontId="10" fillId="35" borderId="0" xfId="0" applyFont="1" applyFill="1" applyAlignment="1">
      <alignment vertical="center"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/>
    </xf>
    <xf numFmtId="4" fontId="10" fillId="35" borderId="0" xfId="0" applyNumberFormat="1" applyFont="1" applyFill="1" applyAlignment="1">
      <alignment horizontal="right" vertical="center"/>
    </xf>
    <xf numFmtId="0" fontId="10" fillId="35" borderId="0" xfId="0" applyFont="1" applyFill="1" applyAlignment="1">
      <alignment/>
    </xf>
    <xf numFmtId="4" fontId="10" fillId="35" borderId="0" xfId="0" applyNumberFormat="1" applyFont="1" applyFill="1" applyAlignment="1">
      <alignment horizontal="right"/>
    </xf>
    <xf numFmtId="0" fontId="13" fillId="35" borderId="0" xfId="0" applyFont="1" applyFill="1" applyAlignment="1">
      <alignment/>
    </xf>
    <xf numFmtId="0" fontId="12" fillId="35" borderId="0" xfId="0" applyFont="1" applyFill="1" applyAlignment="1">
      <alignment/>
    </xf>
    <xf numFmtId="4" fontId="13" fillId="35" borderId="0" xfId="0" applyNumberFormat="1" applyFont="1" applyFill="1" applyAlignment="1">
      <alignment horizontal="right"/>
    </xf>
    <xf numFmtId="0" fontId="13" fillId="35" borderId="0" xfId="0" applyFont="1" applyFill="1" applyAlignment="1">
      <alignment horizontal="left"/>
    </xf>
    <xf numFmtId="0" fontId="12" fillId="35" borderId="0" xfId="0" applyFont="1" applyFill="1" applyAlignment="1">
      <alignment horizontal="left"/>
    </xf>
    <xf numFmtId="0" fontId="7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4" fontId="7" fillId="34" borderId="0" xfId="0" applyNumberFormat="1" applyFont="1" applyFill="1" applyAlignment="1">
      <alignment horizontal="right"/>
    </xf>
    <xf numFmtId="0" fontId="6" fillId="34" borderId="0" xfId="0" applyFont="1" applyFill="1" applyAlignment="1">
      <alignment/>
    </xf>
    <xf numFmtId="4" fontId="6" fillId="34" borderId="0" xfId="0" applyNumberFormat="1" applyFont="1" applyFill="1" applyAlignment="1">
      <alignment horizontal="right"/>
    </xf>
    <xf numFmtId="0" fontId="8" fillId="34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34" borderId="1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2" fontId="9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35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4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8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35" borderId="0" xfId="0" applyFont="1" applyFill="1" applyAlignment="1">
      <alignment horizontal="left"/>
    </xf>
    <xf numFmtId="0" fontId="6" fillId="34" borderId="0" xfId="0" applyFont="1" applyFill="1" applyAlignment="1">
      <alignment/>
    </xf>
    <xf numFmtId="4" fontId="12" fillId="0" borderId="0" xfId="0" applyNumberFormat="1" applyFont="1" applyAlignment="1">
      <alignment horizontal="left"/>
    </xf>
    <xf numFmtId="0" fontId="7" fillId="34" borderId="0" xfId="0" applyFont="1" applyFill="1" applyAlignment="1">
      <alignment horizontal="left"/>
    </xf>
    <xf numFmtId="0" fontId="13" fillId="35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11" xfId="0" applyFont="1" applyFill="1" applyBorder="1" applyAlignment="1">
      <alignment horizontal="left" vertical="center" wrapText="1"/>
    </xf>
    <xf numFmtId="0" fontId="10" fillId="35" borderId="0" xfId="0" applyFont="1" applyFill="1" applyAlignment="1">
      <alignment horizontal="left" wrapText="1"/>
    </xf>
    <xf numFmtId="0" fontId="11" fillId="35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35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6" fillId="34" borderId="0" xfId="0" applyFont="1" applyFill="1" applyAlignment="1">
      <alignment horizontal="left"/>
    </xf>
    <xf numFmtId="4" fontId="10" fillId="35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9"/>
  <sheetViews>
    <sheetView zoomScale="110" zoomScaleNormal="110" zoomScalePageLayoutView="0" workbookViewId="0" topLeftCell="A19">
      <selection activeCell="C36" sqref="C36"/>
    </sheetView>
  </sheetViews>
  <sheetFormatPr defaultColWidth="9.140625" defaultRowHeight="12.75"/>
  <cols>
    <col min="8" max="8" width="8.421875" style="0" customWidth="1"/>
    <col min="9" max="9" width="5.28125" style="0" hidden="1" customWidth="1"/>
    <col min="10" max="10" width="23.140625" style="0" customWidth="1"/>
    <col min="11" max="12" width="23.28125" style="0" customWidth="1"/>
    <col min="13" max="13" width="13.421875" style="0" customWidth="1"/>
    <col min="14" max="14" width="9.421875" style="0" customWidth="1"/>
    <col min="15" max="15" width="9.8515625" style="0" customWidth="1"/>
  </cols>
  <sheetData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19" t="s">
        <v>116</v>
      </c>
      <c r="B4" s="120"/>
      <c r="C4" s="120"/>
      <c r="D4" s="120"/>
      <c r="E4" s="1"/>
      <c r="F4" s="1"/>
      <c r="G4" s="1"/>
      <c r="H4" s="1"/>
      <c r="I4" s="1"/>
      <c r="J4" s="1"/>
    </row>
    <row r="5" spans="1:10" ht="12.75">
      <c r="A5" s="17" t="s">
        <v>110</v>
      </c>
      <c r="B5" s="17"/>
      <c r="C5" s="17"/>
      <c r="D5" s="1"/>
      <c r="E5" s="1"/>
      <c r="F5" s="1"/>
      <c r="G5" s="1"/>
      <c r="H5" s="1"/>
      <c r="I5" s="1"/>
      <c r="J5" s="1"/>
    </row>
    <row r="6" spans="1:10" ht="12.75">
      <c r="A6" s="17" t="s">
        <v>119</v>
      </c>
      <c r="B6" s="17"/>
      <c r="C6" s="17"/>
      <c r="D6" s="1"/>
      <c r="E6" s="1"/>
      <c r="F6" s="1"/>
      <c r="G6" s="1"/>
      <c r="H6" s="1"/>
      <c r="I6" s="1"/>
      <c r="J6" s="1"/>
    </row>
    <row r="7" spans="1:10" ht="12.75">
      <c r="A7" s="17" t="s">
        <v>111</v>
      </c>
      <c r="B7" s="17"/>
      <c r="C7" s="17"/>
      <c r="D7" s="1"/>
      <c r="E7" s="1"/>
      <c r="F7" s="1"/>
      <c r="G7" s="1"/>
      <c r="H7" s="1"/>
      <c r="I7" s="1"/>
      <c r="J7" s="1"/>
    </row>
    <row r="8" spans="1:10" ht="12.75">
      <c r="A8" s="136" t="s">
        <v>112</v>
      </c>
      <c r="B8" s="136"/>
      <c r="C8" s="136"/>
      <c r="D8" s="1"/>
      <c r="E8" s="1"/>
      <c r="F8" s="1"/>
      <c r="G8" s="1"/>
      <c r="H8" s="1"/>
      <c r="I8" s="1"/>
      <c r="J8" s="1"/>
    </row>
    <row r="9" spans="1:10" ht="12.75">
      <c r="A9" s="16"/>
      <c r="B9" s="16"/>
      <c r="C9" s="16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5" ht="12.75" customHeight="1">
      <c r="A11" s="137" t="s">
        <v>120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89"/>
      <c r="N11" s="89"/>
      <c r="O11" s="89"/>
    </row>
    <row r="12" spans="1:15" ht="12.7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89"/>
      <c r="N12" s="89"/>
      <c r="O12" s="89"/>
    </row>
    <row r="13" spans="1:10" ht="12.75">
      <c r="A13" s="133"/>
      <c r="B13" s="133"/>
      <c r="C13" s="133"/>
      <c r="D13" s="133"/>
      <c r="E13" s="133"/>
      <c r="F13" s="133"/>
      <c r="G13" s="133"/>
      <c r="H13" s="133"/>
      <c r="I13" s="133"/>
      <c r="J13" s="133"/>
    </row>
    <row r="14" spans="1:10" ht="12.7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5" ht="13.5">
      <c r="A15" s="121" t="s">
        <v>113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90"/>
      <c r="N15" s="90"/>
      <c r="O15" s="90"/>
    </row>
    <row r="16" spans="1:15" ht="13.5">
      <c r="A16" s="135" t="s">
        <v>117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91"/>
      <c r="N16" s="91"/>
      <c r="O16" s="91"/>
    </row>
    <row r="17" spans="1:15" ht="13.5">
      <c r="A17" s="121" t="s">
        <v>89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90"/>
      <c r="N17" s="90"/>
      <c r="O17" s="90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4" t="s">
        <v>41</v>
      </c>
      <c r="B19" s="4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5" ht="12.75">
      <c r="A21" s="122" t="s">
        <v>42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2"/>
      <c r="N21" s="2"/>
      <c r="O21" s="2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3" ht="12.75">
      <c r="A23" s="133" t="s">
        <v>114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"/>
    </row>
    <row r="24" spans="1:15" ht="12.75">
      <c r="A24" s="119" t="s">
        <v>115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N24" s="83"/>
      <c r="O24" s="83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3"/>
      <c r="K25" s="59"/>
      <c r="L25" s="59"/>
      <c r="M25" s="59"/>
      <c r="N25" s="84"/>
      <c r="O25" s="84"/>
    </row>
    <row r="26" spans="1:15" ht="12.75">
      <c r="A26" s="130" t="s">
        <v>43</v>
      </c>
      <c r="B26" s="131"/>
      <c r="C26" s="131"/>
      <c r="D26" s="131"/>
      <c r="E26" s="131"/>
      <c r="F26" s="131"/>
      <c r="G26" s="131"/>
      <c r="H26" s="132"/>
      <c r="I26" s="98"/>
      <c r="J26" s="99" t="s">
        <v>98</v>
      </c>
      <c r="K26" s="99" t="s">
        <v>99</v>
      </c>
      <c r="L26" s="100" t="s">
        <v>100</v>
      </c>
      <c r="N26" s="85"/>
      <c r="O26" s="85"/>
    </row>
    <row r="27" spans="1:15" ht="12.75">
      <c r="A27" s="129"/>
      <c r="B27" s="125"/>
      <c r="C27" s="125"/>
      <c r="D27" s="125"/>
      <c r="E27" s="125"/>
      <c r="F27" s="125"/>
      <c r="G27" s="125"/>
      <c r="H27" s="126"/>
      <c r="I27" s="19"/>
      <c r="J27" s="67"/>
      <c r="K27" s="67"/>
      <c r="L27" s="67"/>
      <c r="N27" s="86"/>
      <c r="O27" s="86"/>
    </row>
    <row r="28" spans="1:15" s="1" customFormat="1" ht="11.25">
      <c r="A28" s="129" t="s">
        <v>44</v>
      </c>
      <c r="B28" s="125"/>
      <c r="C28" s="125"/>
      <c r="D28" s="125"/>
      <c r="E28" s="125"/>
      <c r="F28" s="125"/>
      <c r="G28" s="125"/>
      <c r="H28" s="126"/>
      <c r="I28" s="20"/>
      <c r="J28" s="60">
        <f>'Opći i posebni dio'!K5</f>
        <v>820100</v>
      </c>
      <c r="K28" s="60">
        <f>'Opći i posebni dio'!L5</f>
        <v>169900</v>
      </c>
      <c r="L28" s="60">
        <f>'Opći i posebni dio'!M5</f>
        <v>990000</v>
      </c>
      <c r="N28" s="87"/>
      <c r="O28" s="87"/>
    </row>
    <row r="29" spans="1:15" s="1" customFormat="1" ht="12">
      <c r="A29" s="124" t="s">
        <v>45</v>
      </c>
      <c r="B29" s="127"/>
      <c r="C29" s="127"/>
      <c r="D29" s="127"/>
      <c r="E29" s="127"/>
      <c r="F29" s="127"/>
      <c r="G29" s="127"/>
      <c r="H29" s="128"/>
      <c r="I29" s="21"/>
      <c r="J29" s="61">
        <f>J28</f>
        <v>820100</v>
      </c>
      <c r="K29" s="61">
        <f>K28</f>
        <v>169900</v>
      </c>
      <c r="L29" s="61">
        <f>L28</f>
        <v>990000</v>
      </c>
      <c r="N29" s="88"/>
      <c r="O29" s="88"/>
    </row>
    <row r="30" spans="1:15" s="1" customFormat="1" ht="11.25">
      <c r="A30" s="129"/>
      <c r="B30" s="125"/>
      <c r="C30" s="125"/>
      <c r="D30" s="125"/>
      <c r="E30" s="125"/>
      <c r="F30" s="125"/>
      <c r="G30" s="125"/>
      <c r="H30" s="126"/>
      <c r="I30" s="19"/>
      <c r="J30" s="60"/>
      <c r="K30" s="60"/>
      <c r="L30" s="60"/>
      <c r="N30" s="87"/>
      <c r="O30" s="87"/>
    </row>
    <row r="31" spans="1:15" s="1" customFormat="1" ht="11.25">
      <c r="A31" s="129" t="s">
        <v>46</v>
      </c>
      <c r="B31" s="125"/>
      <c r="C31" s="125"/>
      <c r="D31" s="125"/>
      <c r="E31" s="125"/>
      <c r="F31" s="125"/>
      <c r="G31" s="125"/>
      <c r="H31" s="126"/>
      <c r="I31" s="19"/>
      <c r="J31" s="60">
        <f>'Opći i posebni dio'!K31</f>
        <v>810100</v>
      </c>
      <c r="K31" s="60">
        <f>'Opći i posebni dio'!L31</f>
        <v>68650</v>
      </c>
      <c r="L31" s="60">
        <f>'Opći i posebni dio'!M31</f>
        <v>878750</v>
      </c>
      <c r="N31" s="87"/>
      <c r="O31" s="87"/>
    </row>
    <row r="32" spans="1:15" s="1" customFormat="1" ht="11.25">
      <c r="A32" s="129" t="s">
        <v>49</v>
      </c>
      <c r="B32" s="125"/>
      <c r="C32" s="125"/>
      <c r="D32" s="125"/>
      <c r="E32" s="125"/>
      <c r="F32" s="125"/>
      <c r="G32" s="125"/>
      <c r="H32" s="126"/>
      <c r="I32" s="19"/>
      <c r="J32" s="60">
        <f>'Opći i posebni dio'!K85</f>
        <v>10000</v>
      </c>
      <c r="K32" s="60">
        <f>'Opći i posebni dio'!L85</f>
        <v>101250</v>
      </c>
      <c r="L32" s="60">
        <f>'Opći i posebni dio'!M85</f>
        <v>111250</v>
      </c>
      <c r="N32" s="87"/>
      <c r="O32" s="87"/>
    </row>
    <row r="33" spans="1:15" s="1" customFormat="1" ht="12">
      <c r="A33" s="124" t="s">
        <v>47</v>
      </c>
      <c r="B33" s="127"/>
      <c r="C33" s="127"/>
      <c r="D33" s="127"/>
      <c r="E33" s="127"/>
      <c r="F33" s="127"/>
      <c r="G33" s="127"/>
      <c r="H33" s="128"/>
      <c r="I33" s="21"/>
      <c r="J33" s="61">
        <f>SUM(J31+J32)</f>
        <v>820100</v>
      </c>
      <c r="K33" s="61">
        <f>SUM(K31+K32)</f>
        <v>169900</v>
      </c>
      <c r="L33" s="61">
        <f>SUM(L31+L32)</f>
        <v>990000</v>
      </c>
      <c r="N33" s="88"/>
      <c r="O33" s="88"/>
    </row>
    <row r="34" spans="1:15" s="1" customFormat="1" ht="12">
      <c r="A34" s="124"/>
      <c r="B34" s="125"/>
      <c r="C34" s="125"/>
      <c r="D34" s="125"/>
      <c r="E34" s="125"/>
      <c r="F34" s="125"/>
      <c r="G34" s="125"/>
      <c r="H34" s="126"/>
      <c r="I34" s="21"/>
      <c r="J34" s="61"/>
      <c r="K34" s="61"/>
      <c r="L34" s="61"/>
      <c r="N34" s="88"/>
      <c r="O34" s="88"/>
    </row>
    <row r="35" spans="1:15" s="1" customFormat="1" ht="12">
      <c r="A35" s="138" t="s">
        <v>86</v>
      </c>
      <c r="B35" s="139"/>
      <c r="C35" s="139"/>
      <c r="D35" s="139"/>
      <c r="E35" s="139"/>
      <c r="F35" s="139"/>
      <c r="G35" s="139"/>
      <c r="H35" s="139"/>
      <c r="I35" s="21"/>
      <c r="J35" s="61">
        <f>SUM(J29-J33)</f>
        <v>0</v>
      </c>
      <c r="K35" s="61">
        <f>SUM(K29-K33)</f>
        <v>0</v>
      </c>
      <c r="L35" s="61">
        <f>SUM(L29-L33)</f>
        <v>0</v>
      </c>
      <c r="N35" s="88"/>
      <c r="O35" s="88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N36" s="83"/>
      <c r="O36" s="83"/>
    </row>
    <row r="37" spans="1:15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3"/>
      <c r="L37" s="73"/>
      <c r="M37" s="73"/>
      <c r="N37" s="83"/>
      <c r="O37" s="83"/>
    </row>
    <row r="38" spans="1:14" ht="12.75">
      <c r="A38" s="123" t="s">
        <v>94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80"/>
      <c r="N38" s="80"/>
    </row>
    <row r="39" spans="1:10" ht="12.75">
      <c r="A39" s="82"/>
      <c r="B39" s="82"/>
      <c r="C39" s="82"/>
      <c r="D39" s="82"/>
      <c r="E39" s="82"/>
      <c r="F39" s="82"/>
      <c r="G39" s="82"/>
      <c r="H39" s="82"/>
      <c r="I39" s="82"/>
      <c r="J39" s="82"/>
    </row>
    <row r="40" spans="1:12" ht="12.75">
      <c r="A40" s="119" t="s">
        <v>95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</row>
    <row r="41" spans="1:10" ht="12.75">
      <c r="A41" s="119" t="s">
        <v>96</v>
      </c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5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1:15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3"/>
      <c r="L43" s="73"/>
      <c r="M43" s="73"/>
      <c r="N43" s="73"/>
      <c r="O43" s="73"/>
    </row>
    <row r="44" spans="1:15" ht="12.7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1:15" ht="12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3"/>
      <c r="L45" s="73"/>
      <c r="M45" s="73"/>
      <c r="N45" s="73"/>
      <c r="O45" s="73"/>
    </row>
    <row r="46" spans="1:15" ht="12.7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1:15" ht="12.7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ht="12.7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1:15" ht="12.7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1:15" ht="12.7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1" spans="1:15" ht="12.7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1:15" ht="12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 ht="12.7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1:15" ht="12.7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1:15" ht="12.7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1:15" ht="12.7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5" ht="12.7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</row>
    <row r="58" spans="1:15" ht="12.7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1:15" ht="12.7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</sheetData>
  <sheetProtection/>
  <mergeCells count="23">
    <mergeCell ref="A8:C8"/>
    <mergeCell ref="A11:L12"/>
    <mergeCell ref="A13:J13"/>
    <mergeCell ref="A35:H35"/>
    <mergeCell ref="A28:H28"/>
    <mergeCell ref="A24:L24"/>
    <mergeCell ref="A4:D4"/>
    <mergeCell ref="A31:H31"/>
    <mergeCell ref="A32:H32"/>
    <mergeCell ref="A26:H26"/>
    <mergeCell ref="A30:H30"/>
    <mergeCell ref="A27:H27"/>
    <mergeCell ref="A23:L23"/>
    <mergeCell ref="A29:H29"/>
    <mergeCell ref="A15:L15"/>
    <mergeCell ref="A16:L16"/>
    <mergeCell ref="A40:L40"/>
    <mergeCell ref="A41:J41"/>
    <mergeCell ref="A17:L17"/>
    <mergeCell ref="A21:L21"/>
    <mergeCell ref="A38:L38"/>
    <mergeCell ref="A34:H34"/>
    <mergeCell ref="A33:H33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4"/>
  <sheetViews>
    <sheetView tabSelected="1" zoomScale="110" zoomScaleNormal="110" zoomScalePageLayoutView="0" workbookViewId="0" topLeftCell="A167">
      <selection activeCell="C173" sqref="C173"/>
    </sheetView>
  </sheetViews>
  <sheetFormatPr defaultColWidth="9.140625" defaultRowHeight="12.75" customHeight="1"/>
  <cols>
    <col min="1" max="1" width="4.421875" style="0" customWidth="1"/>
    <col min="2" max="2" width="4.28125" style="0" customWidth="1"/>
    <col min="3" max="3" width="6.28125" style="0" customWidth="1"/>
    <col min="4" max="4" width="8.00390625" style="0" customWidth="1"/>
    <col min="9" max="9" width="13.7109375" style="0" customWidth="1"/>
    <col min="10" max="10" width="0.85546875" style="0" hidden="1" customWidth="1"/>
    <col min="11" max="13" width="23.140625" style="0" customWidth="1"/>
  </cols>
  <sheetData>
    <row r="1" spans="1:13" ht="12.75" customHeight="1">
      <c r="A1" s="172" t="s">
        <v>48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23"/>
      <c r="M1" s="23"/>
    </row>
    <row r="2" spans="1:13" ht="12.75" customHeight="1">
      <c r="A2" s="24"/>
      <c r="B2" s="24"/>
      <c r="C2" s="24"/>
      <c r="D2" s="24"/>
      <c r="E2" s="161"/>
      <c r="F2" s="161"/>
      <c r="G2" s="161"/>
      <c r="H2" s="161"/>
      <c r="I2" s="161"/>
      <c r="J2" s="25"/>
      <c r="K2" s="25"/>
      <c r="L2" s="25"/>
      <c r="M2" s="25"/>
    </row>
    <row r="3" spans="1:13" ht="26.25" customHeight="1">
      <c r="A3" s="164" t="s">
        <v>25</v>
      </c>
      <c r="B3" s="164"/>
      <c r="C3" s="164"/>
      <c r="D3" s="68"/>
      <c r="E3" s="164" t="s">
        <v>39</v>
      </c>
      <c r="F3" s="164"/>
      <c r="G3" s="164"/>
      <c r="H3" s="164"/>
      <c r="I3" s="164"/>
      <c r="J3" s="69"/>
      <c r="K3" s="92" t="s">
        <v>98</v>
      </c>
      <c r="L3" s="92" t="s">
        <v>101</v>
      </c>
      <c r="M3" s="92" t="s">
        <v>100</v>
      </c>
    </row>
    <row r="4" spans="1:13" ht="12.75" customHeight="1">
      <c r="A4" s="26"/>
      <c r="B4" s="26"/>
      <c r="C4" s="26"/>
      <c r="D4" s="26"/>
      <c r="E4" s="162"/>
      <c r="F4" s="162"/>
      <c r="G4" s="162"/>
      <c r="H4" s="162"/>
      <c r="I4" s="162"/>
      <c r="J4" s="27"/>
      <c r="K4" s="71"/>
      <c r="L4" s="71"/>
      <c r="M4" s="71"/>
    </row>
    <row r="5" spans="1:13" s="1" customFormat="1" ht="12.75" customHeight="1">
      <c r="A5" s="112">
        <v>6</v>
      </c>
      <c r="B5" s="113"/>
      <c r="C5" s="113"/>
      <c r="D5" s="113"/>
      <c r="E5" s="154" t="s">
        <v>40</v>
      </c>
      <c r="F5" s="154"/>
      <c r="G5" s="154"/>
      <c r="H5" s="154"/>
      <c r="I5" s="154"/>
      <c r="J5" s="114"/>
      <c r="K5" s="115">
        <f>SUM(K7+K12+K17+K23)</f>
        <v>820100</v>
      </c>
      <c r="L5" s="115">
        <f>SUM(L7+L12+L17+L23)</f>
        <v>169900</v>
      </c>
      <c r="M5" s="115">
        <f>SUM(M7+M12+M17+M23)</f>
        <v>990000</v>
      </c>
    </row>
    <row r="6" spans="1:13" s="18" customFormat="1" ht="12.75" customHeight="1">
      <c r="A6" s="22"/>
      <c r="B6" s="28"/>
      <c r="C6" s="28"/>
      <c r="D6" s="28"/>
      <c r="E6" s="167"/>
      <c r="F6" s="167"/>
      <c r="G6" s="167"/>
      <c r="H6" s="167"/>
      <c r="I6" s="167"/>
      <c r="J6" s="29"/>
      <c r="K6" s="32"/>
      <c r="L6" s="32"/>
      <c r="M6" s="32"/>
    </row>
    <row r="7" spans="1:13" s="33" customFormat="1" ht="25.5" customHeight="1">
      <c r="A7" s="101">
        <v>63</v>
      </c>
      <c r="B7" s="102"/>
      <c r="C7" s="102"/>
      <c r="D7" s="102"/>
      <c r="E7" s="165" t="s">
        <v>74</v>
      </c>
      <c r="F7" s="165"/>
      <c r="G7" s="165"/>
      <c r="H7" s="165"/>
      <c r="I7" s="165"/>
      <c r="J7" s="103"/>
      <c r="K7" s="104">
        <f>K9</f>
        <v>5000</v>
      </c>
      <c r="L7" s="104">
        <f>L9</f>
        <v>-5000</v>
      </c>
      <c r="M7" s="104">
        <f>M9</f>
        <v>0</v>
      </c>
    </row>
    <row r="8" spans="1:13" s="33" customFormat="1" ht="12.75" customHeight="1">
      <c r="A8" s="34"/>
      <c r="B8" s="34"/>
      <c r="C8" s="34"/>
      <c r="D8" s="34"/>
      <c r="E8" s="163"/>
      <c r="F8" s="163"/>
      <c r="G8" s="163"/>
      <c r="H8" s="163"/>
      <c r="I8" s="163"/>
      <c r="J8" s="36"/>
      <c r="K8" s="62"/>
      <c r="L8" s="62"/>
      <c r="M8" s="62"/>
    </row>
    <row r="9" spans="1:13" s="33" customFormat="1" ht="12.75" customHeight="1">
      <c r="A9" s="34"/>
      <c r="B9" s="37">
        <v>634</v>
      </c>
      <c r="C9" s="37"/>
      <c r="D9" s="37"/>
      <c r="E9" s="168" t="s">
        <v>73</v>
      </c>
      <c r="F9" s="168"/>
      <c r="G9" s="168"/>
      <c r="H9" s="168"/>
      <c r="I9" s="168"/>
      <c r="J9" s="36"/>
      <c r="K9" s="63">
        <f>K10</f>
        <v>5000</v>
      </c>
      <c r="L9" s="63">
        <f>L10</f>
        <v>-5000</v>
      </c>
      <c r="M9" s="63">
        <f>M10</f>
        <v>0</v>
      </c>
    </row>
    <row r="10" spans="1:13" s="33" customFormat="1" ht="12.75" customHeight="1">
      <c r="A10" s="34"/>
      <c r="B10" s="34"/>
      <c r="C10" s="35">
        <v>6341</v>
      </c>
      <c r="D10" s="34"/>
      <c r="E10" s="163" t="s">
        <v>75</v>
      </c>
      <c r="F10" s="163"/>
      <c r="G10" s="163"/>
      <c r="H10" s="163"/>
      <c r="I10" s="163"/>
      <c r="J10" s="36"/>
      <c r="K10" s="64">
        <v>5000</v>
      </c>
      <c r="L10" s="64">
        <f>M10-K10</f>
        <v>-5000</v>
      </c>
      <c r="M10" s="64">
        <v>0</v>
      </c>
    </row>
    <row r="11" spans="1:13" s="33" customFormat="1" ht="12.75" customHeight="1">
      <c r="A11" s="34"/>
      <c r="B11" s="34"/>
      <c r="C11" s="37"/>
      <c r="D11" s="37"/>
      <c r="E11" s="163"/>
      <c r="F11" s="163"/>
      <c r="G11" s="163"/>
      <c r="H11" s="163"/>
      <c r="I11" s="163"/>
      <c r="J11" s="36"/>
      <c r="K11" s="63"/>
      <c r="L11" s="63"/>
      <c r="M11" s="63"/>
    </row>
    <row r="12" spans="1:13" s="33" customFormat="1" ht="12.75" customHeight="1">
      <c r="A12" s="105">
        <v>64</v>
      </c>
      <c r="B12" s="102"/>
      <c r="C12" s="102"/>
      <c r="D12" s="102"/>
      <c r="E12" s="151" t="s">
        <v>70</v>
      </c>
      <c r="F12" s="151"/>
      <c r="G12" s="151"/>
      <c r="H12" s="151"/>
      <c r="I12" s="151"/>
      <c r="J12" s="103"/>
      <c r="K12" s="106">
        <f>K14</f>
        <v>100</v>
      </c>
      <c r="L12" s="106">
        <f>L14</f>
        <v>-100</v>
      </c>
      <c r="M12" s="106">
        <f>M14</f>
        <v>0</v>
      </c>
    </row>
    <row r="13" spans="1:13" s="33" customFormat="1" ht="12.75" customHeight="1">
      <c r="A13" s="34"/>
      <c r="B13" s="34"/>
      <c r="C13" s="34"/>
      <c r="D13" s="34"/>
      <c r="E13" s="163"/>
      <c r="F13" s="163"/>
      <c r="G13" s="163"/>
      <c r="H13" s="163"/>
      <c r="I13" s="163"/>
      <c r="J13" s="36"/>
      <c r="K13" s="62"/>
      <c r="L13" s="62"/>
      <c r="M13" s="62"/>
    </row>
    <row r="14" spans="1:13" s="33" customFormat="1" ht="12.75" customHeight="1">
      <c r="A14" s="34"/>
      <c r="B14" s="37">
        <v>641</v>
      </c>
      <c r="C14" s="37"/>
      <c r="D14" s="37"/>
      <c r="E14" s="168" t="s">
        <v>71</v>
      </c>
      <c r="F14" s="168"/>
      <c r="G14" s="168"/>
      <c r="H14" s="168"/>
      <c r="I14" s="168"/>
      <c r="J14" s="36"/>
      <c r="K14" s="63">
        <f>K15</f>
        <v>100</v>
      </c>
      <c r="L14" s="63">
        <f>L15</f>
        <v>-100</v>
      </c>
      <c r="M14" s="63">
        <f>M15</f>
        <v>0</v>
      </c>
    </row>
    <row r="15" spans="1:13" s="33" customFormat="1" ht="12.75" customHeight="1">
      <c r="A15" s="34"/>
      <c r="B15" s="34"/>
      <c r="C15" s="35">
        <v>6413</v>
      </c>
      <c r="D15" s="34"/>
      <c r="E15" s="163" t="s">
        <v>72</v>
      </c>
      <c r="F15" s="163"/>
      <c r="G15" s="163"/>
      <c r="H15" s="163"/>
      <c r="I15" s="163"/>
      <c r="J15" s="36"/>
      <c r="K15" s="64">
        <v>100</v>
      </c>
      <c r="L15" s="64">
        <f>M15-K15</f>
        <v>-100</v>
      </c>
      <c r="M15" s="64">
        <v>0</v>
      </c>
    </row>
    <row r="16" spans="1:13" s="33" customFormat="1" ht="12.75" customHeight="1">
      <c r="A16" s="34"/>
      <c r="B16" s="34"/>
      <c r="C16" s="34"/>
      <c r="D16" s="34"/>
      <c r="E16" s="163"/>
      <c r="F16" s="163"/>
      <c r="G16" s="163"/>
      <c r="H16" s="163"/>
      <c r="I16" s="163"/>
      <c r="J16" s="36"/>
      <c r="K16" s="62"/>
      <c r="L16" s="62"/>
      <c r="M16" s="62"/>
    </row>
    <row r="17" spans="1:13" s="33" customFormat="1" ht="12.75" customHeight="1">
      <c r="A17" s="174">
        <v>65</v>
      </c>
      <c r="B17" s="166"/>
      <c r="C17" s="166"/>
      <c r="D17" s="166"/>
      <c r="E17" s="165" t="s">
        <v>87</v>
      </c>
      <c r="F17" s="165"/>
      <c r="G17" s="165"/>
      <c r="H17" s="165"/>
      <c r="I17" s="165"/>
      <c r="J17" s="103"/>
      <c r="K17" s="185">
        <f>K20</f>
        <v>500000</v>
      </c>
      <c r="L17" s="185">
        <f>L20</f>
        <v>-210000</v>
      </c>
      <c r="M17" s="185">
        <f>M20</f>
        <v>290000</v>
      </c>
    </row>
    <row r="18" spans="1:13" s="33" customFormat="1" ht="12.75" customHeight="1">
      <c r="A18" s="174"/>
      <c r="B18" s="166"/>
      <c r="C18" s="166"/>
      <c r="D18" s="166"/>
      <c r="E18" s="165"/>
      <c r="F18" s="165"/>
      <c r="G18" s="165"/>
      <c r="H18" s="165"/>
      <c r="I18" s="165"/>
      <c r="J18" s="103"/>
      <c r="K18" s="185"/>
      <c r="L18" s="185"/>
      <c r="M18" s="185"/>
    </row>
    <row r="19" spans="1:13" s="33" customFormat="1" ht="12.75" customHeight="1">
      <c r="A19" s="34"/>
      <c r="B19" s="34"/>
      <c r="C19" s="35"/>
      <c r="D19" s="34"/>
      <c r="E19" s="163"/>
      <c r="F19" s="163"/>
      <c r="G19" s="163"/>
      <c r="H19" s="163"/>
      <c r="I19" s="163"/>
      <c r="J19" s="36"/>
      <c r="K19" s="62"/>
      <c r="L19" s="62"/>
      <c r="M19" s="62"/>
    </row>
    <row r="20" spans="1:13" s="33" customFormat="1" ht="12.75" customHeight="1">
      <c r="A20" s="34"/>
      <c r="B20" s="37">
        <v>652</v>
      </c>
      <c r="C20" s="35"/>
      <c r="D20" s="34"/>
      <c r="E20" s="37" t="s">
        <v>0</v>
      </c>
      <c r="F20" s="34"/>
      <c r="G20" s="34"/>
      <c r="H20" s="34"/>
      <c r="I20" s="34"/>
      <c r="J20" s="36"/>
      <c r="K20" s="63">
        <f>SUM(K21:K21)</f>
        <v>500000</v>
      </c>
      <c r="L20" s="63">
        <f>SUM(L21:L21)</f>
        <v>-210000</v>
      </c>
      <c r="M20" s="63">
        <f>SUM(M21:M21)</f>
        <v>290000</v>
      </c>
    </row>
    <row r="21" spans="1:13" s="33" customFormat="1" ht="12.75" customHeight="1">
      <c r="A21" s="34"/>
      <c r="B21" s="34"/>
      <c r="C21" s="35">
        <v>6526</v>
      </c>
      <c r="D21" s="34"/>
      <c r="E21" s="163" t="s">
        <v>54</v>
      </c>
      <c r="F21" s="163"/>
      <c r="G21" s="163"/>
      <c r="H21" s="163"/>
      <c r="I21" s="163"/>
      <c r="J21" s="36"/>
      <c r="K21" s="62">
        <v>500000</v>
      </c>
      <c r="L21" s="64">
        <f>M21-K21</f>
        <v>-210000</v>
      </c>
      <c r="M21" s="62">
        <v>290000</v>
      </c>
    </row>
    <row r="22" spans="1:13" s="33" customFormat="1" ht="12.75" customHeight="1">
      <c r="A22" s="34"/>
      <c r="B22" s="34"/>
      <c r="C22" s="35"/>
      <c r="D22" s="34"/>
      <c r="E22" s="163"/>
      <c r="F22" s="163"/>
      <c r="G22" s="163"/>
      <c r="H22" s="163"/>
      <c r="I22" s="163"/>
      <c r="J22" s="36"/>
      <c r="K22" s="62"/>
      <c r="L22" s="62"/>
      <c r="M22" s="62"/>
    </row>
    <row r="23" spans="1:13" s="33" customFormat="1" ht="12.75" customHeight="1">
      <c r="A23" s="105">
        <v>67</v>
      </c>
      <c r="B23" s="102"/>
      <c r="C23" s="102"/>
      <c r="D23" s="102"/>
      <c r="E23" s="151" t="s">
        <v>55</v>
      </c>
      <c r="F23" s="151"/>
      <c r="G23" s="151"/>
      <c r="H23" s="151"/>
      <c r="I23" s="151"/>
      <c r="J23" s="103"/>
      <c r="K23" s="106">
        <f>K25</f>
        <v>315000</v>
      </c>
      <c r="L23" s="106">
        <f>L25</f>
        <v>385000</v>
      </c>
      <c r="M23" s="106">
        <f>M25</f>
        <v>700000</v>
      </c>
    </row>
    <row r="24" spans="1:13" s="33" customFormat="1" ht="12.75" customHeight="1">
      <c r="A24" s="34"/>
      <c r="B24" s="34"/>
      <c r="C24" s="34"/>
      <c r="D24" s="34"/>
      <c r="E24" s="163"/>
      <c r="F24" s="163"/>
      <c r="G24" s="163"/>
      <c r="H24" s="163"/>
      <c r="I24" s="163"/>
      <c r="J24" s="36"/>
      <c r="K24" s="62"/>
      <c r="L24" s="62"/>
      <c r="M24" s="62"/>
    </row>
    <row r="25" spans="1:13" s="33" customFormat="1" ht="21" customHeight="1">
      <c r="A25" s="34"/>
      <c r="B25" s="37">
        <v>671</v>
      </c>
      <c r="C25" s="37"/>
      <c r="D25" s="37"/>
      <c r="E25" s="175" t="s">
        <v>56</v>
      </c>
      <c r="F25" s="175"/>
      <c r="G25" s="175"/>
      <c r="H25" s="175"/>
      <c r="I25" s="175"/>
      <c r="J25" s="36"/>
      <c r="K25" s="63">
        <f>K26</f>
        <v>315000</v>
      </c>
      <c r="L25" s="63">
        <f>L26</f>
        <v>385000</v>
      </c>
      <c r="M25" s="63">
        <f>M26</f>
        <v>700000</v>
      </c>
    </row>
    <row r="26" spans="1:13" s="33" customFormat="1" ht="12.75" customHeight="1">
      <c r="A26" s="34"/>
      <c r="B26" s="34"/>
      <c r="C26" s="35">
        <v>6711</v>
      </c>
      <c r="D26" s="34"/>
      <c r="E26" s="163" t="s">
        <v>57</v>
      </c>
      <c r="F26" s="163"/>
      <c r="G26" s="163"/>
      <c r="H26" s="163"/>
      <c r="I26" s="163"/>
      <c r="J26" s="36"/>
      <c r="K26" s="64">
        <v>315000</v>
      </c>
      <c r="L26" s="64">
        <f>M26-K26</f>
        <v>385000</v>
      </c>
      <c r="M26" s="64">
        <v>700000</v>
      </c>
    </row>
    <row r="27" spans="1:13" ht="12.75" customHeight="1">
      <c r="A27" s="24"/>
      <c r="B27" s="24"/>
      <c r="C27" s="24"/>
      <c r="D27" s="24"/>
      <c r="E27" s="176"/>
      <c r="F27" s="176"/>
      <c r="G27" s="176"/>
      <c r="H27" s="176"/>
      <c r="I27" s="176"/>
      <c r="J27" s="25"/>
      <c r="K27" s="65"/>
      <c r="L27" s="65"/>
      <c r="M27" s="65"/>
    </row>
    <row r="28" spans="1:13" ht="12.75" customHeight="1">
      <c r="A28" s="1"/>
      <c r="B28" s="1"/>
      <c r="C28" s="1"/>
      <c r="D28" s="1"/>
      <c r="E28" s="160"/>
      <c r="F28" s="160"/>
      <c r="G28" s="160"/>
      <c r="H28" s="160"/>
      <c r="I28" s="160"/>
      <c r="J28" s="1"/>
      <c r="K28" s="66"/>
      <c r="L28" s="66"/>
      <c r="M28" s="66"/>
    </row>
    <row r="29" spans="4:13" s="1" customFormat="1" ht="12.75" customHeight="1">
      <c r="D29" s="160" t="s">
        <v>93</v>
      </c>
      <c r="E29" s="160"/>
      <c r="F29" s="160"/>
      <c r="G29" s="160"/>
      <c r="H29" s="160"/>
      <c r="I29" s="160"/>
      <c r="K29" s="66">
        <f>SUM(K31+K85)</f>
        <v>820100</v>
      </c>
      <c r="L29" s="66">
        <f>SUM(L31+L85)</f>
        <v>169900</v>
      </c>
      <c r="M29" s="66">
        <f>SUM(M31+M85)</f>
        <v>990000</v>
      </c>
    </row>
    <row r="30" spans="5:13" s="1" customFormat="1" ht="12.75" customHeight="1">
      <c r="E30" s="149"/>
      <c r="F30" s="149"/>
      <c r="G30" s="149"/>
      <c r="H30" s="149"/>
      <c r="I30" s="149"/>
      <c r="K30" s="14"/>
      <c r="L30" s="14"/>
      <c r="M30" s="14"/>
    </row>
    <row r="31" spans="1:13" s="1" customFormat="1" ht="12.75" customHeight="1">
      <c r="A31" s="116">
        <v>3</v>
      </c>
      <c r="B31" s="116"/>
      <c r="C31" s="116"/>
      <c r="D31" s="116"/>
      <c r="E31" s="184" t="s">
        <v>26</v>
      </c>
      <c r="F31" s="184"/>
      <c r="G31" s="184"/>
      <c r="H31" s="184"/>
      <c r="I31" s="184"/>
      <c r="J31" s="184"/>
      <c r="K31" s="117">
        <f>SUM(K33+K44+K79)</f>
        <v>810100</v>
      </c>
      <c r="L31" s="117">
        <f>SUM(L33+L44+L79)</f>
        <v>68650</v>
      </c>
      <c r="M31" s="117">
        <f>SUM(M33+M44+M79)</f>
        <v>878750</v>
      </c>
    </row>
    <row r="32" spans="1:13" ht="12.75" customHeight="1">
      <c r="A32" s="6"/>
      <c r="B32" s="1"/>
      <c r="C32" s="1"/>
      <c r="D32" s="1"/>
      <c r="E32" s="149"/>
      <c r="F32" s="149"/>
      <c r="G32" s="149"/>
      <c r="H32" s="149"/>
      <c r="I32" s="149"/>
      <c r="J32" s="1"/>
      <c r="K32" s="14"/>
      <c r="L32" s="14"/>
      <c r="M32" s="14"/>
    </row>
    <row r="33" spans="1:13" s="33" customFormat="1" ht="12.75" customHeight="1">
      <c r="A33" s="107">
        <v>31</v>
      </c>
      <c r="B33" s="108" t="s">
        <v>1</v>
      </c>
      <c r="C33" s="108"/>
      <c r="D33" s="108"/>
      <c r="E33" s="141" t="s">
        <v>2</v>
      </c>
      <c r="F33" s="141"/>
      <c r="G33" s="141"/>
      <c r="H33" s="141"/>
      <c r="I33" s="141"/>
      <c r="J33" s="141"/>
      <c r="K33" s="109">
        <f>SUM(K35+K38+K41)</f>
        <v>478500</v>
      </c>
      <c r="L33" s="109">
        <f>SUM(L35+L38+L41)</f>
        <v>10500</v>
      </c>
      <c r="M33" s="109">
        <f>SUM(M35+M38+M41)</f>
        <v>489000</v>
      </c>
    </row>
    <row r="34" spans="5:13" s="33" customFormat="1" ht="12.75" customHeight="1">
      <c r="E34" s="142"/>
      <c r="F34" s="142"/>
      <c r="G34" s="142"/>
      <c r="H34" s="142"/>
      <c r="I34" s="142"/>
      <c r="K34" s="51"/>
      <c r="L34" s="51"/>
      <c r="M34" s="51"/>
    </row>
    <row r="35" spans="2:13" s="33" customFormat="1" ht="12.75" customHeight="1">
      <c r="B35" s="39">
        <v>311</v>
      </c>
      <c r="E35" s="150" t="s">
        <v>37</v>
      </c>
      <c r="F35" s="150"/>
      <c r="G35" s="150"/>
      <c r="H35" s="150"/>
      <c r="I35" s="150"/>
      <c r="K35" s="56">
        <f>K36</f>
        <v>400000</v>
      </c>
      <c r="L35" s="56">
        <f>L36</f>
        <v>20000</v>
      </c>
      <c r="M35" s="56">
        <f>M36</f>
        <v>420000</v>
      </c>
    </row>
    <row r="36" spans="3:13" s="33" customFormat="1" ht="12.75" customHeight="1">
      <c r="C36" s="38">
        <v>3111</v>
      </c>
      <c r="D36" s="40"/>
      <c r="E36" s="142" t="s">
        <v>38</v>
      </c>
      <c r="F36" s="142"/>
      <c r="G36" s="142"/>
      <c r="H36" s="142"/>
      <c r="I36" s="142"/>
      <c r="J36" s="142"/>
      <c r="K36" s="51">
        <f>K115</f>
        <v>400000</v>
      </c>
      <c r="L36" s="51">
        <f>L115</f>
        <v>20000</v>
      </c>
      <c r="M36" s="51">
        <f>M115</f>
        <v>420000</v>
      </c>
    </row>
    <row r="37" spans="3:13" s="33" customFormat="1" ht="12.75" customHeight="1">
      <c r="C37" s="38"/>
      <c r="E37" s="142"/>
      <c r="F37" s="142"/>
      <c r="G37" s="142"/>
      <c r="H37" s="142"/>
      <c r="I37" s="142"/>
      <c r="K37" s="51"/>
      <c r="L37" s="51"/>
      <c r="M37" s="51"/>
    </row>
    <row r="38" spans="2:13" s="33" customFormat="1" ht="12.75" customHeight="1">
      <c r="B38" s="39">
        <v>312</v>
      </c>
      <c r="C38" s="38"/>
      <c r="E38" s="150" t="s">
        <v>3</v>
      </c>
      <c r="F38" s="150"/>
      <c r="G38" s="150"/>
      <c r="H38" s="150"/>
      <c r="I38" s="150"/>
      <c r="J38" s="150"/>
      <c r="K38" s="56">
        <f>K39</f>
        <v>12500</v>
      </c>
      <c r="L38" s="56">
        <f>L39</f>
        <v>20500</v>
      </c>
      <c r="M38" s="56">
        <f>M39</f>
        <v>33000</v>
      </c>
    </row>
    <row r="39" spans="3:13" s="33" customFormat="1" ht="12.75" customHeight="1">
      <c r="C39" s="38">
        <v>3121</v>
      </c>
      <c r="D39" s="40"/>
      <c r="E39" s="142" t="s">
        <v>3</v>
      </c>
      <c r="F39" s="142"/>
      <c r="G39" s="142"/>
      <c r="H39" s="142"/>
      <c r="I39" s="142"/>
      <c r="J39" s="142"/>
      <c r="K39" s="51">
        <f>K118</f>
        <v>12500</v>
      </c>
      <c r="L39" s="51">
        <f>L118</f>
        <v>20500</v>
      </c>
      <c r="M39" s="51">
        <f>M118</f>
        <v>33000</v>
      </c>
    </row>
    <row r="40" spans="3:13" s="33" customFormat="1" ht="12.75" customHeight="1">
      <c r="C40" s="38"/>
      <c r="E40" s="142"/>
      <c r="F40" s="142"/>
      <c r="G40" s="142"/>
      <c r="H40" s="142"/>
      <c r="I40" s="142"/>
      <c r="K40" s="51"/>
      <c r="L40" s="51"/>
      <c r="M40" s="51"/>
    </row>
    <row r="41" spans="2:13" s="33" customFormat="1" ht="12.75" customHeight="1">
      <c r="B41" s="39">
        <v>313</v>
      </c>
      <c r="C41" s="38"/>
      <c r="E41" s="150" t="s">
        <v>4</v>
      </c>
      <c r="F41" s="150"/>
      <c r="G41" s="150"/>
      <c r="H41" s="150"/>
      <c r="I41" s="150"/>
      <c r="J41" s="150"/>
      <c r="K41" s="56">
        <f>SUM(K42:K42)</f>
        <v>66000</v>
      </c>
      <c r="L41" s="56">
        <f>SUM(L42:L42)</f>
        <v>-30000</v>
      </c>
      <c r="M41" s="56">
        <f>SUM(M42:M42)</f>
        <v>36000</v>
      </c>
    </row>
    <row r="42" spans="3:13" s="33" customFormat="1" ht="12.75" customHeight="1">
      <c r="C42" s="38">
        <v>3132</v>
      </c>
      <c r="D42" s="40"/>
      <c r="E42" s="142" t="s">
        <v>29</v>
      </c>
      <c r="F42" s="142"/>
      <c r="G42" s="142"/>
      <c r="H42" s="142"/>
      <c r="I42" s="142"/>
      <c r="J42" s="142"/>
      <c r="K42" s="51">
        <f>K121</f>
        <v>66000</v>
      </c>
      <c r="L42" s="51">
        <f>L121</f>
        <v>-30000</v>
      </c>
      <c r="M42" s="51">
        <f>M121</f>
        <v>36000</v>
      </c>
    </row>
    <row r="43" spans="1:13" s="33" customFormat="1" ht="6.75" customHeight="1">
      <c r="A43" s="39"/>
      <c r="C43" s="38"/>
      <c r="E43" s="142"/>
      <c r="F43" s="142"/>
      <c r="G43" s="142"/>
      <c r="H43" s="142"/>
      <c r="I43" s="142"/>
      <c r="K43" s="51"/>
      <c r="L43" s="51"/>
      <c r="M43" s="51"/>
    </row>
    <row r="44" spans="1:13" s="33" customFormat="1" ht="12.75" customHeight="1">
      <c r="A44" s="107">
        <v>32</v>
      </c>
      <c r="B44" s="107"/>
      <c r="C44" s="110"/>
      <c r="D44" s="107"/>
      <c r="E44" s="155" t="s">
        <v>5</v>
      </c>
      <c r="F44" s="155"/>
      <c r="G44" s="155"/>
      <c r="H44" s="155"/>
      <c r="I44" s="155"/>
      <c r="J44" s="155"/>
      <c r="K44" s="109">
        <f>SUM(K46+K52+K60+K69+K72)</f>
        <v>328900</v>
      </c>
      <c r="L44" s="109">
        <f>SUM(L46+L52+L60+L69+L72)</f>
        <v>58750</v>
      </c>
      <c r="M44" s="109">
        <f>SUM(M46+M52+M60+M69+M72)</f>
        <v>387650</v>
      </c>
    </row>
    <row r="45" spans="3:13" s="33" customFormat="1" ht="9" customHeight="1">
      <c r="C45" s="38"/>
      <c r="E45" s="142"/>
      <c r="F45" s="142"/>
      <c r="G45" s="142"/>
      <c r="H45" s="142"/>
      <c r="I45" s="142"/>
      <c r="K45" s="51"/>
      <c r="L45" s="51"/>
      <c r="M45" s="51"/>
    </row>
    <row r="46" spans="2:13" s="33" customFormat="1" ht="12.75" customHeight="1">
      <c r="B46" s="39">
        <v>321</v>
      </c>
      <c r="C46" s="38"/>
      <c r="E46" s="150" t="s">
        <v>6</v>
      </c>
      <c r="F46" s="150"/>
      <c r="G46" s="150"/>
      <c r="H46" s="150"/>
      <c r="I46" s="150"/>
      <c r="J46" s="150"/>
      <c r="K46" s="56">
        <f>SUM(K47:K50)</f>
        <v>40000</v>
      </c>
      <c r="L46" s="56">
        <f>SUM(L47:L50)</f>
        <v>-13900</v>
      </c>
      <c r="M46" s="56">
        <f>SUM(M47:M50)</f>
        <v>26100</v>
      </c>
    </row>
    <row r="47" spans="3:13" s="33" customFormat="1" ht="12.75" customHeight="1">
      <c r="C47" s="38">
        <v>3211</v>
      </c>
      <c r="D47" s="40"/>
      <c r="E47" s="142" t="s">
        <v>7</v>
      </c>
      <c r="F47" s="142"/>
      <c r="G47" s="142"/>
      <c r="H47" s="142"/>
      <c r="I47" s="142"/>
      <c r="J47" s="142"/>
      <c r="K47" s="79">
        <f>K128</f>
        <v>2000</v>
      </c>
      <c r="L47" s="79">
        <f>L128</f>
        <v>-1900</v>
      </c>
      <c r="M47" s="79">
        <f>M128</f>
        <v>100</v>
      </c>
    </row>
    <row r="48" spans="3:13" s="33" customFormat="1" ht="12.75" customHeight="1">
      <c r="C48" s="38">
        <v>3212</v>
      </c>
      <c r="D48" s="40"/>
      <c r="E48" s="142" t="s">
        <v>58</v>
      </c>
      <c r="F48" s="142"/>
      <c r="G48" s="142"/>
      <c r="H48" s="142"/>
      <c r="I48" s="142"/>
      <c r="K48" s="79">
        <f aca="true" t="shared" si="0" ref="K48:M50">K129</f>
        <v>35000</v>
      </c>
      <c r="L48" s="79">
        <f t="shared" si="0"/>
        <v>-15000</v>
      </c>
      <c r="M48" s="79">
        <f t="shared" si="0"/>
        <v>20000</v>
      </c>
    </row>
    <row r="49" spans="3:13" s="33" customFormat="1" ht="12.75" customHeight="1">
      <c r="C49" s="38">
        <v>3213</v>
      </c>
      <c r="D49" s="40"/>
      <c r="E49" s="142" t="s">
        <v>8</v>
      </c>
      <c r="F49" s="142"/>
      <c r="G49" s="142"/>
      <c r="H49" s="142"/>
      <c r="I49" s="142"/>
      <c r="J49" s="142"/>
      <c r="K49" s="79">
        <f t="shared" si="0"/>
        <v>3000</v>
      </c>
      <c r="L49" s="79">
        <f t="shared" si="0"/>
        <v>-1500</v>
      </c>
      <c r="M49" s="79">
        <f t="shared" si="0"/>
        <v>1500</v>
      </c>
    </row>
    <row r="50" spans="3:13" s="33" customFormat="1" ht="12.75" customHeight="1">
      <c r="C50" s="38">
        <v>3214</v>
      </c>
      <c r="D50" s="40"/>
      <c r="E50" s="142" t="s">
        <v>102</v>
      </c>
      <c r="F50" s="147"/>
      <c r="G50" s="147"/>
      <c r="H50" s="147"/>
      <c r="I50" s="147"/>
      <c r="J50" s="38"/>
      <c r="K50" s="79">
        <f t="shared" si="0"/>
        <v>0</v>
      </c>
      <c r="L50" s="79">
        <f t="shared" si="0"/>
        <v>4500</v>
      </c>
      <c r="M50" s="79">
        <f t="shared" si="0"/>
        <v>4500</v>
      </c>
    </row>
    <row r="51" spans="3:13" s="33" customFormat="1" ht="9" customHeight="1">
      <c r="C51" s="38"/>
      <c r="E51" s="142"/>
      <c r="F51" s="142"/>
      <c r="G51" s="142"/>
      <c r="H51" s="142"/>
      <c r="I51" s="142"/>
      <c r="K51" s="51"/>
      <c r="L51" s="51"/>
      <c r="M51" s="51"/>
    </row>
    <row r="52" spans="2:13" s="33" customFormat="1" ht="12.75" customHeight="1">
      <c r="B52" s="39">
        <v>322</v>
      </c>
      <c r="C52" s="38"/>
      <c r="E52" s="150" t="s">
        <v>9</v>
      </c>
      <c r="F52" s="150"/>
      <c r="G52" s="150"/>
      <c r="H52" s="150"/>
      <c r="I52" s="150"/>
      <c r="J52" s="150"/>
      <c r="K52" s="56">
        <f>SUM(K53:K58)</f>
        <v>184000</v>
      </c>
      <c r="L52" s="56">
        <f>SUM(L53:L58)</f>
        <v>-8500</v>
      </c>
      <c r="M52" s="56">
        <f>SUM(M53:M58)</f>
        <v>175500</v>
      </c>
    </row>
    <row r="53" spans="3:13" s="33" customFormat="1" ht="12.75" customHeight="1">
      <c r="C53" s="38">
        <v>3221</v>
      </c>
      <c r="D53" s="40"/>
      <c r="E53" s="142" t="s">
        <v>28</v>
      </c>
      <c r="F53" s="142"/>
      <c r="G53" s="142"/>
      <c r="H53" s="142"/>
      <c r="I53" s="142"/>
      <c r="J53" s="142"/>
      <c r="K53" s="79">
        <f>K134</f>
        <v>40000</v>
      </c>
      <c r="L53" s="79">
        <f>L134</f>
        <v>0</v>
      </c>
      <c r="M53" s="79">
        <f>M134</f>
        <v>40000</v>
      </c>
    </row>
    <row r="54" spans="3:13" s="33" customFormat="1" ht="12.75" customHeight="1">
      <c r="C54" s="38">
        <v>3222</v>
      </c>
      <c r="D54" s="40"/>
      <c r="E54" s="142" t="s">
        <v>59</v>
      </c>
      <c r="F54" s="142"/>
      <c r="G54" s="142"/>
      <c r="H54" s="142"/>
      <c r="I54" s="142"/>
      <c r="K54" s="79">
        <f aca="true" t="shared" si="1" ref="K54:M58">K135</f>
        <v>100000</v>
      </c>
      <c r="L54" s="79">
        <f t="shared" si="1"/>
        <v>-30000</v>
      </c>
      <c r="M54" s="79">
        <f t="shared" si="1"/>
        <v>70000</v>
      </c>
    </row>
    <row r="55" spans="3:13" s="33" customFormat="1" ht="12.75" customHeight="1">
      <c r="C55" s="38">
        <v>3223</v>
      </c>
      <c r="D55" s="40"/>
      <c r="E55" s="142" t="s">
        <v>10</v>
      </c>
      <c r="F55" s="142"/>
      <c r="G55" s="142"/>
      <c r="H55" s="142"/>
      <c r="I55" s="142"/>
      <c r="J55" s="142"/>
      <c r="K55" s="79">
        <f t="shared" si="1"/>
        <v>30000</v>
      </c>
      <c r="L55" s="79">
        <f t="shared" si="1"/>
        <v>-29500</v>
      </c>
      <c r="M55" s="79">
        <f t="shared" si="1"/>
        <v>500</v>
      </c>
    </row>
    <row r="56" spans="3:13" s="33" customFormat="1" ht="12.75" customHeight="1">
      <c r="C56" s="38">
        <v>3224</v>
      </c>
      <c r="D56" s="40"/>
      <c r="E56" s="142" t="s">
        <v>11</v>
      </c>
      <c r="F56" s="142"/>
      <c r="G56" s="142"/>
      <c r="H56" s="142"/>
      <c r="I56" s="142"/>
      <c r="J56" s="142"/>
      <c r="K56" s="79">
        <f t="shared" si="1"/>
        <v>3000</v>
      </c>
      <c r="L56" s="79">
        <f t="shared" si="1"/>
        <v>-1000</v>
      </c>
      <c r="M56" s="79">
        <f t="shared" si="1"/>
        <v>2000</v>
      </c>
    </row>
    <row r="57" spans="3:13" s="33" customFormat="1" ht="12.75" customHeight="1">
      <c r="C57" s="38">
        <v>3225</v>
      </c>
      <c r="D57" s="40"/>
      <c r="E57" s="142" t="s">
        <v>27</v>
      </c>
      <c r="F57" s="142"/>
      <c r="G57" s="142"/>
      <c r="H57" s="142"/>
      <c r="I57" s="142"/>
      <c r="J57" s="142"/>
      <c r="K57" s="79">
        <f t="shared" si="1"/>
        <v>10000</v>
      </c>
      <c r="L57" s="79">
        <f t="shared" si="1"/>
        <v>50000</v>
      </c>
      <c r="M57" s="79">
        <f t="shared" si="1"/>
        <v>60000</v>
      </c>
    </row>
    <row r="58" spans="3:13" s="33" customFormat="1" ht="12.75" customHeight="1">
      <c r="C58" s="38">
        <v>3227</v>
      </c>
      <c r="D58" s="40"/>
      <c r="E58" s="142" t="s">
        <v>51</v>
      </c>
      <c r="F58" s="142"/>
      <c r="G58" s="142"/>
      <c r="H58" s="142"/>
      <c r="I58" s="142"/>
      <c r="K58" s="79">
        <f t="shared" si="1"/>
        <v>1000</v>
      </c>
      <c r="L58" s="79">
        <f t="shared" si="1"/>
        <v>2000</v>
      </c>
      <c r="M58" s="79">
        <f t="shared" si="1"/>
        <v>3000</v>
      </c>
    </row>
    <row r="59" spans="3:13" s="33" customFormat="1" ht="9" customHeight="1">
      <c r="C59" s="38"/>
      <c r="E59" s="142"/>
      <c r="F59" s="142"/>
      <c r="G59" s="142"/>
      <c r="H59" s="142"/>
      <c r="I59" s="142"/>
      <c r="K59" s="51"/>
      <c r="L59" s="51"/>
      <c r="M59" s="51"/>
    </row>
    <row r="60" spans="2:13" s="33" customFormat="1" ht="12.75" customHeight="1">
      <c r="B60" s="39">
        <v>323</v>
      </c>
      <c r="C60" s="38"/>
      <c r="E60" s="150" t="s">
        <v>13</v>
      </c>
      <c r="F60" s="150"/>
      <c r="G60" s="150"/>
      <c r="H60" s="150"/>
      <c r="I60" s="150"/>
      <c r="J60" s="150"/>
      <c r="K60" s="56">
        <f>SUM(K61:K67)</f>
        <v>86000</v>
      </c>
      <c r="L60" s="56">
        <f>SUM(L61:L67)</f>
        <v>87300</v>
      </c>
      <c r="M60" s="56">
        <f>SUM(M61:M67)</f>
        <v>173300</v>
      </c>
    </row>
    <row r="61" spans="3:13" s="33" customFormat="1" ht="12.75" customHeight="1">
      <c r="C61" s="38">
        <v>3231</v>
      </c>
      <c r="D61" s="40"/>
      <c r="E61" s="142" t="s">
        <v>32</v>
      </c>
      <c r="F61" s="142"/>
      <c r="G61" s="142"/>
      <c r="H61" s="142"/>
      <c r="I61" s="142"/>
      <c r="J61" s="142"/>
      <c r="K61" s="79">
        <f>K142</f>
        <v>3000</v>
      </c>
      <c r="L61" s="79">
        <f>L142</f>
        <v>-800</v>
      </c>
      <c r="M61" s="79">
        <f>M142</f>
        <v>2200</v>
      </c>
    </row>
    <row r="62" spans="3:13" s="33" customFormat="1" ht="12.75" customHeight="1">
      <c r="C62" s="38">
        <v>3232</v>
      </c>
      <c r="D62" s="40"/>
      <c r="E62" s="142" t="s">
        <v>15</v>
      </c>
      <c r="F62" s="142"/>
      <c r="G62" s="142"/>
      <c r="H62" s="142"/>
      <c r="I62" s="142"/>
      <c r="J62" s="142"/>
      <c r="K62" s="79">
        <f aca="true" t="shared" si="2" ref="K62:M67">K143</f>
        <v>10000</v>
      </c>
      <c r="L62" s="79">
        <f t="shared" si="2"/>
        <v>20000</v>
      </c>
      <c r="M62" s="79">
        <f t="shared" si="2"/>
        <v>30000</v>
      </c>
    </row>
    <row r="63" spans="3:13" s="33" customFormat="1" ht="12.75" customHeight="1">
      <c r="C63" s="38">
        <v>3234</v>
      </c>
      <c r="D63" s="40"/>
      <c r="E63" s="142" t="s">
        <v>16</v>
      </c>
      <c r="F63" s="142"/>
      <c r="G63" s="142"/>
      <c r="H63" s="142"/>
      <c r="I63" s="142"/>
      <c r="J63" s="142"/>
      <c r="K63" s="79">
        <f t="shared" si="2"/>
        <v>3000</v>
      </c>
      <c r="L63" s="79">
        <f t="shared" si="2"/>
        <v>22000</v>
      </c>
      <c r="M63" s="79">
        <f t="shared" si="2"/>
        <v>25000</v>
      </c>
    </row>
    <row r="64" spans="3:13" s="33" customFormat="1" ht="12.75" customHeight="1">
      <c r="C64" s="38">
        <v>3236</v>
      </c>
      <c r="D64" s="40"/>
      <c r="E64" s="142" t="s">
        <v>68</v>
      </c>
      <c r="F64" s="142"/>
      <c r="G64" s="142"/>
      <c r="H64" s="142"/>
      <c r="I64" s="142"/>
      <c r="J64" s="142"/>
      <c r="K64" s="79">
        <f t="shared" si="2"/>
        <v>10000</v>
      </c>
      <c r="L64" s="79">
        <f t="shared" si="2"/>
        <v>-6000</v>
      </c>
      <c r="M64" s="79">
        <f t="shared" si="2"/>
        <v>4000</v>
      </c>
    </row>
    <row r="65" spans="3:13" s="33" customFormat="1" ht="12.75" customHeight="1">
      <c r="C65" s="38">
        <v>3237</v>
      </c>
      <c r="D65" s="40"/>
      <c r="E65" s="142" t="s">
        <v>17</v>
      </c>
      <c r="F65" s="142"/>
      <c r="G65" s="142"/>
      <c r="H65" s="142"/>
      <c r="I65" s="142"/>
      <c r="J65" s="142"/>
      <c r="K65" s="79">
        <f t="shared" si="2"/>
        <v>30000</v>
      </c>
      <c r="L65" s="79">
        <f t="shared" si="2"/>
        <v>74000</v>
      </c>
      <c r="M65" s="79">
        <f t="shared" si="2"/>
        <v>104000</v>
      </c>
    </row>
    <row r="66" spans="3:13" s="33" customFormat="1" ht="12.75" customHeight="1">
      <c r="C66" s="38">
        <v>3238</v>
      </c>
      <c r="D66" s="40"/>
      <c r="E66" s="142" t="s">
        <v>103</v>
      </c>
      <c r="F66" s="147"/>
      <c r="G66" s="147"/>
      <c r="H66" s="147"/>
      <c r="I66" s="147"/>
      <c r="J66" s="38"/>
      <c r="K66" s="79">
        <f t="shared" si="2"/>
        <v>0</v>
      </c>
      <c r="L66" s="79">
        <f t="shared" si="2"/>
        <v>100</v>
      </c>
      <c r="M66" s="79">
        <f t="shared" si="2"/>
        <v>100</v>
      </c>
    </row>
    <row r="67" spans="3:13" s="33" customFormat="1" ht="12.75" customHeight="1">
      <c r="C67" s="38">
        <v>3239</v>
      </c>
      <c r="D67" s="40"/>
      <c r="E67" s="142" t="s">
        <v>18</v>
      </c>
      <c r="F67" s="142"/>
      <c r="G67" s="142"/>
      <c r="H67" s="142"/>
      <c r="I67" s="142"/>
      <c r="J67" s="142"/>
      <c r="K67" s="79">
        <f t="shared" si="2"/>
        <v>30000</v>
      </c>
      <c r="L67" s="79">
        <f t="shared" si="2"/>
        <v>-22000</v>
      </c>
      <c r="M67" s="79">
        <f t="shared" si="2"/>
        <v>8000</v>
      </c>
    </row>
    <row r="68" spans="3:13" s="33" customFormat="1" ht="9.75" customHeight="1">
      <c r="C68" s="38"/>
      <c r="D68" s="40"/>
      <c r="E68" s="142"/>
      <c r="F68" s="142"/>
      <c r="G68" s="142"/>
      <c r="H68" s="142"/>
      <c r="I68" s="142"/>
      <c r="K68" s="51"/>
      <c r="L68" s="51"/>
      <c r="M68" s="51"/>
    </row>
    <row r="69" spans="2:13" s="33" customFormat="1" ht="12.75" customHeight="1">
      <c r="B69" s="41">
        <v>324</v>
      </c>
      <c r="C69" s="38"/>
      <c r="D69" s="40"/>
      <c r="E69" s="150" t="s">
        <v>76</v>
      </c>
      <c r="F69" s="150"/>
      <c r="G69" s="150"/>
      <c r="H69" s="150"/>
      <c r="I69" s="150"/>
      <c r="J69" s="41"/>
      <c r="K69" s="56">
        <f>K70</f>
        <v>5000</v>
      </c>
      <c r="L69" s="56">
        <f>L70</f>
        <v>-5000</v>
      </c>
      <c r="M69" s="56">
        <f>M70</f>
        <v>0</v>
      </c>
    </row>
    <row r="70" spans="3:13" s="33" customFormat="1" ht="12.75" customHeight="1">
      <c r="C70" s="38">
        <v>3241</v>
      </c>
      <c r="D70" s="40"/>
      <c r="E70" s="142" t="s">
        <v>76</v>
      </c>
      <c r="F70" s="142"/>
      <c r="G70" s="142"/>
      <c r="H70" s="142"/>
      <c r="I70" s="142"/>
      <c r="K70" s="79">
        <f>K151</f>
        <v>5000</v>
      </c>
      <c r="L70" s="79">
        <f>L151</f>
        <v>-5000</v>
      </c>
      <c r="M70" s="79">
        <f>M151</f>
        <v>0</v>
      </c>
    </row>
    <row r="71" spans="5:13" s="33" customFormat="1" ht="10.5" customHeight="1">
      <c r="E71" s="142"/>
      <c r="F71" s="142"/>
      <c r="G71" s="142"/>
      <c r="H71" s="142"/>
      <c r="I71" s="142"/>
      <c r="K71" s="51"/>
      <c r="L71" s="51"/>
      <c r="M71" s="51"/>
    </row>
    <row r="72" spans="2:13" s="33" customFormat="1" ht="12.75" customHeight="1">
      <c r="B72" s="39">
        <v>329</v>
      </c>
      <c r="E72" s="150" t="s">
        <v>19</v>
      </c>
      <c r="F72" s="150"/>
      <c r="G72" s="150"/>
      <c r="H72" s="150"/>
      <c r="I72" s="150"/>
      <c r="J72" s="150"/>
      <c r="K72" s="56">
        <f>SUM(K73:K77)</f>
        <v>13900</v>
      </c>
      <c r="L72" s="56">
        <f>SUM(L73:L77)</f>
        <v>-1150</v>
      </c>
      <c r="M72" s="56">
        <f>SUM(M73:M77)</f>
        <v>12750</v>
      </c>
    </row>
    <row r="73" spans="1:13" s="77" customFormat="1" ht="12.75" customHeight="1">
      <c r="A73" s="33"/>
      <c r="B73" s="39"/>
      <c r="C73" s="38">
        <v>3291</v>
      </c>
      <c r="D73" s="33"/>
      <c r="E73" s="142" t="s">
        <v>90</v>
      </c>
      <c r="F73" s="142"/>
      <c r="G73" s="142"/>
      <c r="H73" s="142"/>
      <c r="I73" s="142"/>
      <c r="J73" s="41"/>
      <c r="K73" s="79">
        <f>K154</f>
        <v>4000</v>
      </c>
      <c r="L73" s="79">
        <f>L154</f>
        <v>-4000</v>
      </c>
      <c r="M73" s="79">
        <f>M154</f>
        <v>0</v>
      </c>
    </row>
    <row r="74" spans="2:13" s="33" customFormat="1" ht="12.75" customHeight="1">
      <c r="B74" s="39"/>
      <c r="C74" s="38">
        <v>3292</v>
      </c>
      <c r="E74" s="142" t="s">
        <v>81</v>
      </c>
      <c r="F74" s="142"/>
      <c r="G74" s="142"/>
      <c r="H74" s="142"/>
      <c r="I74" s="142"/>
      <c r="J74" s="41"/>
      <c r="K74" s="79">
        <f aca="true" t="shared" si="3" ref="K74:M77">K155</f>
        <v>1000</v>
      </c>
      <c r="L74" s="79">
        <f t="shared" si="3"/>
        <v>2000</v>
      </c>
      <c r="M74" s="79">
        <f t="shared" si="3"/>
        <v>3000</v>
      </c>
    </row>
    <row r="75" spans="3:13" s="33" customFormat="1" ht="12.75" customHeight="1">
      <c r="C75" s="38">
        <v>3293</v>
      </c>
      <c r="D75" s="40"/>
      <c r="E75" s="142" t="s">
        <v>20</v>
      </c>
      <c r="F75" s="142"/>
      <c r="G75" s="142"/>
      <c r="H75" s="142"/>
      <c r="I75" s="142"/>
      <c r="J75" s="142"/>
      <c r="K75" s="79">
        <f t="shared" si="3"/>
        <v>2000</v>
      </c>
      <c r="L75" s="79">
        <f t="shared" si="3"/>
        <v>1000</v>
      </c>
      <c r="M75" s="79">
        <f t="shared" si="3"/>
        <v>3000</v>
      </c>
    </row>
    <row r="76" spans="3:13" s="33" customFormat="1" ht="12.75" customHeight="1">
      <c r="C76" s="38">
        <v>3295</v>
      </c>
      <c r="D76" s="40"/>
      <c r="E76" s="142" t="s">
        <v>104</v>
      </c>
      <c r="F76" s="147"/>
      <c r="G76" s="147"/>
      <c r="H76" s="147"/>
      <c r="I76" s="147"/>
      <c r="J76" s="38"/>
      <c r="K76" s="79">
        <f t="shared" si="3"/>
        <v>0</v>
      </c>
      <c r="L76" s="79">
        <f t="shared" si="3"/>
        <v>50</v>
      </c>
      <c r="M76" s="79">
        <f t="shared" si="3"/>
        <v>50</v>
      </c>
    </row>
    <row r="77" spans="3:13" s="33" customFormat="1" ht="12.75" customHeight="1">
      <c r="C77" s="38">
        <v>3299</v>
      </c>
      <c r="D77" s="40"/>
      <c r="E77" s="142" t="s">
        <v>19</v>
      </c>
      <c r="F77" s="142"/>
      <c r="G77" s="142"/>
      <c r="H77" s="142"/>
      <c r="I77" s="142"/>
      <c r="J77" s="142"/>
      <c r="K77" s="79">
        <f t="shared" si="3"/>
        <v>6900</v>
      </c>
      <c r="L77" s="79">
        <f t="shared" si="3"/>
        <v>-200</v>
      </c>
      <c r="M77" s="79">
        <f t="shared" si="3"/>
        <v>6700</v>
      </c>
    </row>
    <row r="78" spans="3:13" s="33" customFormat="1" ht="12" customHeight="1">
      <c r="C78" s="38"/>
      <c r="E78" s="142"/>
      <c r="F78" s="142"/>
      <c r="G78" s="142"/>
      <c r="H78" s="142"/>
      <c r="I78" s="142"/>
      <c r="K78" s="51"/>
      <c r="L78" s="51"/>
      <c r="M78" s="51"/>
    </row>
    <row r="79" spans="1:13" s="33" customFormat="1" ht="12.75" customHeight="1">
      <c r="A79" s="107">
        <v>34</v>
      </c>
      <c r="B79" s="108"/>
      <c r="C79" s="111"/>
      <c r="D79" s="108"/>
      <c r="E79" s="155" t="s">
        <v>21</v>
      </c>
      <c r="F79" s="155"/>
      <c r="G79" s="155"/>
      <c r="H79" s="155"/>
      <c r="I79" s="155"/>
      <c r="J79" s="155"/>
      <c r="K79" s="109">
        <f>K81</f>
        <v>2700</v>
      </c>
      <c r="L79" s="109">
        <f>L81</f>
        <v>-600</v>
      </c>
      <c r="M79" s="109">
        <f>M81</f>
        <v>2100</v>
      </c>
    </row>
    <row r="80" spans="3:13" s="33" customFormat="1" ht="12" customHeight="1">
      <c r="C80" s="38"/>
      <c r="E80" s="142"/>
      <c r="F80" s="142"/>
      <c r="G80" s="142"/>
      <c r="H80" s="142"/>
      <c r="I80" s="142"/>
      <c r="K80" s="51"/>
      <c r="L80" s="51"/>
      <c r="M80" s="51"/>
    </row>
    <row r="81" spans="2:13" s="33" customFormat="1" ht="12.75" customHeight="1">
      <c r="B81" s="41">
        <v>343</v>
      </c>
      <c r="C81" s="38"/>
      <c r="E81" s="150" t="s">
        <v>24</v>
      </c>
      <c r="F81" s="150"/>
      <c r="G81" s="150"/>
      <c r="H81" s="150"/>
      <c r="I81" s="150"/>
      <c r="J81" s="41"/>
      <c r="K81" s="56">
        <f>SUM(K82+K83)</f>
        <v>2700</v>
      </c>
      <c r="L81" s="56">
        <f>SUM(L82+L83)</f>
        <v>-600</v>
      </c>
      <c r="M81" s="56">
        <f>SUM(M82+M83)</f>
        <v>2100</v>
      </c>
    </row>
    <row r="82" spans="3:13" s="33" customFormat="1" ht="12.75" customHeight="1">
      <c r="C82" s="38">
        <v>3431</v>
      </c>
      <c r="D82" s="40"/>
      <c r="E82" s="142" t="s">
        <v>23</v>
      </c>
      <c r="F82" s="142"/>
      <c r="G82" s="142"/>
      <c r="H82" s="142"/>
      <c r="I82" s="142"/>
      <c r="J82" s="142"/>
      <c r="K82" s="51">
        <f aca="true" t="shared" si="4" ref="K82:M83">K163</f>
        <v>2200</v>
      </c>
      <c r="L82" s="51">
        <f t="shared" si="4"/>
        <v>-200</v>
      </c>
      <c r="M82" s="51">
        <f t="shared" si="4"/>
        <v>2000</v>
      </c>
    </row>
    <row r="83" spans="3:13" s="33" customFormat="1" ht="12.75" customHeight="1">
      <c r="C83" s="38">
        <v>3434</v>
      </c>
      <c r="D83" s="40"/>
      <c r="E83" s="142" t="s">
        <v>53</v>
      </c>
      <c r="F83" s="142"/>
      <c r="G83" s="142"/>
      <c r="H83" s="142"/>
      <c r="I83" s="142"/>
      <c r="K83" s="51">
        <f t="shared" si="4"/>
        <v>500</v>
      </c>
      <c r="L83" s="51">
        <f t="shared" si="4"/>
        <v>-400</v>
      </c>
      <c r="M83" s="51">
        <f t="shared" si="4"/>
        <v>100</v>
      </c>
    </row>
    <row r="84" spans="3:13" s="33" customFormat="1" ht="63" customHeight="1">
      <c r="C84" s="38"/>
      <c r="D84" s="40"/>
      <c r="E84" s="171"/>
      <c r="F84" s="171"/>
      <c r="G84" s="171"/>
      <c r="H84" s="171"/>
      <c r="I84" s="171"/>
      <c r="K84" s="51"/>
      <c r="L84" s="51"/>
      <c r="M84" s="51"/>
    </row>
    <row r="85" spans="1:13" s="1" customFormat="1" ht="12.75" customHeight="1">
      <c r="A85" s="116">
        <v>4</v>
      </c>
      <c r="B85" s="116"/>
      <c r="C85" s="116"/>
      <c r="D85" s="116"/>
      <c r="E85" s="152" t="s">
        <v>77</v>
      </c>
      <c r="F85" s="152"/>
      <c r="G85" s="152"/>
      <c r="H85" s="152"/>
      <c r="I85" s="152"/>
      <c r="J85" s="152"/>
      <c r="K85" s="117">
        <f>SUM(K87)</f>
        <v>10000</v>
      </c>
      <c r="L85" s="117">
        <f>SUM(L87)</f>
        <v>101250</v>
      </c>
      <c r="M85" s="117">
        <f>SUM(M87)</f>
        <v>111250</v>
      </c>
    </row>
    <row r="86" spans="1:13" ht="12" customHeight="1">
      <c r="A86" s="6"/>
      <c r="B86" s="1"/>
      <c r="C86" s="1"/>
      <c r="D86" s="1"/>
      <c r="E86" s="149"/>
      <c r="F86" s="149"/>
      <c r="G86" s="149"/>
      <c r="H86" s="149"/>
      <c r="I86" s="149"/>
      <c r="J86" s="1"/>
      <c r="K86" s="14"/>
      <c r="L86" s="14"/>
      <c r="M86" s="14"/>
    </row>
    <row r="87" spans="1:13" s="33" customFormat="1" ht="12.75" customHeight="1">
      <c r="A87" s="107">
        <v>42</v>
      </c>
      <c r="B87" s="108" t="s">
        <v>1</v>
      </c>
      <c r="C87" s="108"/>
      <c r="D87" s="108"/>
      <c r="E87" s="141" t="s">
        <v>78</v>
      </c>
      <c r="F87" s="141"/>
      <c r="G87" s="141"/>
      <c r="H87" s="141"/>
      <c r="I87" s="141"/>
      <c r="J87" s="141"/>
      <c r="K87" s="109">
        <f>SUM(K89+K93)</f>
        <v>10000</v>
      </c>
      <c r="L87" s="109">
        <f>SUM(L89+L93)</f>
        <v>101250</v>
      </c>
      <c r="M87" s="109">
        <f>SUM(M89+M93)</f>
        <v>111250</v>
      </c>
    </row>
    <row r="88" spans="3:13" s="33" customFormat="1" ht="9" customHeight="1">
      <c r="C88" s="38"/>
      <c r="D88" s="40"/>
      <c r="E88" s="142"/>
      <c r="F88" s="142"/>
      <c r="G88" s="142"/>
      <c r="H88" s="142"/>
      <c r="I88" s="142"/>
      <c r="J88" s="142"/>
      <c r="K88" s="51"/>
      <c r="L88" s="51"/>
      <c r="M88" s="51"/>
    </row>
    <row r="89" spans="1:13" s="33" customFormat="1" ht="12.75" customHeight="1">
      <c r="A89" s="41"/>
      <c r="B89" s="41">
        <v>421</v>
      </c>
      <c r="C89" s="81"/>
      <c r="D89" s="39"/>
      <c r="E89" s="150" t="s">
        <v>106</v>
      </c>
      <c r="F89" s="147"/>
      <c r="G89" s="147"/>
      <c r="H89" s="147"/>
      <c r="I89" s="147"/>
      <c r="J89" s="81"/>
      <c r="K89" s="56">
        <f>SUM(K90:K91)</f>
        <v>0</v>
      </c>
      <c r="L89" s="56">
        <f>SUM(L90:L91)</f>
        <v>25250</v>
      </c>
      <c r="M89" s="56">
        <f>SUM(M90:M91)</f>
        <v>25250</v>
      </c>
    </row>
    <row r="90" spans="3:13" s="33" customFormat="1" ht="12.75" customHeight="1">
      <c r="C90" s="38">
        <v>4212</v>
      </c>
      <c r="D90" s="40"/>
      <c r="E90" s="142" t="s">
        <v>107</v>
      </c>
      <c r="F90" s="147"/>
      <c r="G90" s="147"/>
      <c r="H90" s="147"/>
      <c r="I90" s="147"/>
      <c r="J90" s="38"/>
      <c r="K90" s="51">
        <f aca="true" t="shared" si="5" ref="K90:M91">K171</f>
        <v>0</v>
      </c>
      <c r="L90" s="51">
        <f t="shared" si="5"/>
        <v>18000</v>
      </c>
      <c r="M90" s="51">
        <f t="shared" si="5"/>
        <v>18000</v>
      </c>
    </row>
    <row r="91" spans="3:13" s="33" customFormat="1" ht="12.75" customHeight="1">
      <c r="C91" s="38">
        <v>4214</v>
      </c>
      <c r="D91" s="40"/>
      <c r="E91" s="142" t="s">
        <v>108</v>
      </c>
      <c r="F91" s="147"/>
      <c r="G91" s="147"/>
      <c r="H91" s="147"/>
      <c r="I91" s="147"/>
      <c r="J91" s="38"/>
      <c r="K91" s="51">
        <f t="shared" si="5"/>
        <v>0</v>
      </c>
      <c r="L91" s="51">
        <f t="shared" si="5"/>
        <v>7250</v>
      </c>
      <c r="M91" s="51">
        <f t="shared" si="5"/>
        <v>7250</v>
      </c>
    </row>
    <row r="92" spans="3:13" s="33" customFormat="1" ht="12.75" customHeight="1">
      <c r="C92" s="38"/>
      <c r="D92" s="40"/>
      <c r="E92" s="38"/>
      <c r="F92" s="38"/>
      <c r="G92" s="38"/>
      <c r="H92" s="38"/>
      <c r="I92" s="38"/>
      <c r="J92" s="38"/>
      <c r="K92" s="51"/>
      <c r="L92" s="51"/>
      <c r="M92" s="51"/>
    </row>
    <row r="93" spans="2:13" s="33" customFormat="1" ht="12.75" customHeight="1">
      <c r="B93" s="39">
        <v>422</v>
      </c>
      <c r="E93" s="150" t="s">
        <v>79</v>
      </c>
      <c r="F93" s="150"/>
      <c r="G93" s="150"/>
      <c r="H93" s="150"/>
      <c r="I93" s="150"/>
      <c r="K93" s="56">
        <f>SUM(K94+K95+K96)</f>
        <v>10000</v>
      </c>
      <c r="L93" s="56">
        <f>SUM(L94+L95+L96)</f>
        <v>76000</v>
      </c>
      <c r="M93" s="56">
        <f>SUM(M94+M95+M96)</f>
        <v>86000</v>
      </c>
    </row>
    <row r="94" spans="2:13" s="33" customFormat="1" ht="12.75" customHeight="1">
      <c r="B94" s="39"/>
      <c r="C94" s="38">
        <v>4221</v>
      </c>
      <c r="E94" s="153" t="s">
        <v>85</v>
      </c>
      <c r="F94" s="153"/>
      <c r="G94" s="153"/>
      <c r="H94" s="153"/>
      <c r="I94" s="153"/>
      <c r="K94" s="51">
        <f>K175</f>
        <v>5000</v>
      </c>
      <c r="L94" s="51">
        <f>L175</f>
        <v>10000</v>
      </c>
      <c r="M94" s="51">
        <f>M175</f>
        <v>15000</v>
      </c>
    </row>
    <row r="95" spans="2:13" s="33" customFormat="1" ht="12.75" customHeight="1">
      <c r="B95" s="39"/>
      <c r="C95" s="38">
        <v>4223</v>
      </c>
      <c r="E95" s="153" t="s">
        <v>105</v>
      </c>
      <c r="F95" s="147"/>
      <c r="G95" s="147"/>
      <c r="H95" s="147"/>
      <c r="I95" s="147"/>
      <c r="K95" s="51">
        <f aca="true" t="shared" si="6" ref="K95:M96">K176</f>
        <v>0</v>
      </c>
      <c r="L95" s="51">
        <f t="shared" si="6"/>
        <v>6000</v>
      </c>
      <c r="M95" s="51">
        <f t="shared" si="6"/>
        <v>6000</v>
      </c>
    </row>
    <row r="96" spans="3:13" s="33" customFormat="1" ht="12.75" customHeight="1">
      <c r="C96" s="38">
        <v>4227</v>
      </c>
      <c r="E96" s="142" t="s">
        <v>88</v>
      </c>
      <c r="F96" s="142"/>
      <c r="G96" s="142"/>
      <c r="H96" s="142"/>
      <c r="I96" s="142"/>
      <c r="K96" s="51">
        <f t="shared" si="6"/>
        <v>5000</v>
      </c>
      <c r="L96" s="51">
        <f t="shared" si="6"/>
        <v>60000</v>
      </c>
      <c r="M96" s="51">
        <f t="shared" si="6"/>
        <v>65000</v>
      </c>
    </row>
    <row r="97" spans="3:13" s="33" customFormat="1" ht="7.5" customHeight="1">
      <c r="C97" s="38"/>
      <c r="E97" s="38"/>
      <c r="F97" s="38"/>
      <c r="G97" s="38"/>
      <c r="H97" s="38"/>
      <c r="I97" s="38"/>
      <c r="K97" s="51"/>
      <c r="L97" s="51"/>
      <c r="M97" s="51"/>
    </row>
    <row r="98" spans="2:13" s="33" customFormat="1" ht="8.25" customHeight="1">
      <c r="B98" s="39"/>
      <c r="C98" s="38"/>
      <c r="E98" s="41"/>
      <c r="F98" s="41"/>
      <c r="G98" s="41"/>
      <c r="H98" s="41"/>
      <c r="I98" s="41"/>
      <c r="J98" s="41"/>
      <c r="K98" s="56"/>
      <c r="L98" s="56"/>
      <c r="M98" s="56"/>
    </row>
    <row r="99" spans="1:13" ht="7.5" customHeight="1">
      <c r="A99" s="1"/>
      <c r="B99" s="1"/>
      <c r="C99" s="7"/>
      <c r="D99" s="8"/>
      <c r="E99" s="119"/>
      <c r="F99" s="119"/>
      <c r="G99" s="119"/>
      <c r="H99" s="119"/>
      <c r="I99" s="119"/>
      <c r="J99" s="119"/>
      <c r="K99" s="14"/>
      <c r="L99" s="14"/>
      <c r="M99" s="14"/>
    </row>
    <row r="100" spans="1:13" ht="12.75" customHeight="1">
      <c r="A100" s="160" t="s">
        <v>52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</row>
    <row r="101" spans="1:13" ht="7.5" customHeight="1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</row>
    <row r="102" spans="1:13" ht="6.75" customHeight="1">
      <c r="A102" s="70"/>
      <c r="B102" s="10"/>
      <c r="C102" s="10"/>
      <c r="D102" s="10"/>
      <c r="E102" s="10"/>
      <c r="F102" s="10"/>
      <c r="G102" s="10"/>
      <c r="H102" s="10"/>
      <c r="I102" s="10"/>
      <c r="J102" s="10"/>
      <c r="K102" s="55"/>
      <c r="L102" s="55"/>
      <c r="M102" s="55"/>
    </row>
    <row r="103" spans="1:13" s="1" customFormat="1" ht="12.75" customHeight="1">
      <c r="A103" s="11"/>
      <c r="B103" s="10"/>
      <c r="C103" s="170" t="s">
        <v>92</v>
      </c>
      <c r="D103" s="170"/>
      <c r="E103" s="133"/>
      <c r="F103" s="133"/>
      <c r="G103" s="133"/>
      <c r="H103" s="133"/>
      <c r="I103" s="133"/>
      <c r="J103" s="9"/>
      <c r="K103" s="12">
        <f>K105</f>
        <v>820100</v>
      </c>
      <c r="L103" s="12">
        <f>L105</f>
        <v>169900</v>
      </c>
      <c r="M103" s="12">
        <f>M105</f>
        <v>990000</v>
      </c>
    </row>
    <row r="104" spans="1:13" s="1" customFormat="1" ht="12.75" customHeight="1">
      <c r="A104" s="10"/>
      <c r="B104" s="9"/>
      <c r="C104" s="10"/>
      <c r="D104" s="10"/>
      <c r="E104" s="10"/>
      <c r="F104" s="10"/>
      <c r="G104" s="10"/>
      <c r="H104" s="10"/>
      <c r="I104" s="10"/>
      <c r="J104" s="10"/>
      <c r="K104" s="15"/>
      <c r="L104" s="15"/>
      <c r="M104" s="15"/>
    </row>
    <row r="105" spans="1:13" s="1" customFormat="1" ht="12.75" customHeight="1">
      <c r="A105" s="118"/>
      <c r="B105" s="154" t="s">
        <v>118</v>
      </c>
      <c r="C105" s="154"/>
      <c r="D105" s="154"/>
      <c r="E105" s="154"/>
      <c r="F105" s="154"/>
      <c r="G105" s="154"/>
      <c r="H105" s="154"/>
      <c r="I105" s="154"/>
      <c r="J105" s="118"/>
      <c r="K105" s="115">
        <f>SUM(K107)</f>
        <v>820100</v>
      </c>
      <c r="L105" s="115">
        <f>SUM(L107)</f>
        <v>169900</v>
      </c>
      <c r="M105" s="115">
        <f>SUM(M107)</f>
        <v>990000</v>
      </c>
    </row>
    <row r="106" spans="1:13" ht="12.75" customHeight="1">
      <c r="A106" s="31"/>
      <c r="B106" s="30"/>
      <c r="C106" s="30"/>
      <c r="D106" s="30"/>
      <c r="E106" s="30"/>
      <c r="F106" s="30"/>
      <c r="G106" s="30"/>
      <c r="H106" s="30"/>
      <c r="I106" s="30"/>
      <c r="J106" s="31"/>
      <c r="K106" s="32"/>
      <c r="L106" s="32"/>
      <c r="M106" s="32"/>
    </row>
    <row r="107" spans="1:13" s="33" customFormat="1" ht="12.75" customHeight="1">
      <c r="A107" s="42"/>
      <c r="B107" s="182" t="s">
        <v>33</v>
      </c>
      <c r="C107" s="183"/>
      <c r="D107" s="183"/>
      <c r="E107" s="156" t="s">
        <v>64</v>
      </c>
      <c r="F107" s="179"/>
      <c r="G107" s="179"/>
      <c r="H107" s="179"/>
      <c r="I107" s="179"/>
      <c r="J107" s="43"/>
      <c r="K107" s="50">
        <f>SUM(K109)</f>
        <v>820100</v>
      </c>
      <c r="L107" s="50">
        <f>SUM(L109)</f>
        <v>169900</v>
      </c>
      <c r="M107" s="50">
        <f>SUM(M109)</f>
        <v>990000</v>
      </c>
    </row>
    <row r="108" spans="1:13" s="33" customFormat="1" ht="12.75" customHeight="1">
      <c r="A108" s="44"/>
      <c r="B108" s="148"/>
      <c r="C108" s="150"/>
      <c r="D108" s="150"/>
      <c r="E108" s="142"/>
      <c r="F108" s="142"/>
      <c r="G108" s="142"/>
      <c r="H108" s="142"/>
      <c r="I108" s="142"/>
      <c r="J108" s="44"/>
      <c r="K108" s="57"/>
      <c r="L108" s="57"/>
      <c r="M108" s="57"/>
    </row>
    <row r="109" spans="1:13" s="33" customFormat="1" ht="12.75" customHeight="1">
      <c r="A109" s="44"/>
      <c r="B109" s="158" t="s">
        <v>34</v>
      </c>
      <c r="C109" s="159"/>
      <c r="D109" s="159"/>
      <c r="E109" s="45" t="s">
        <v>82</v>
      </c>
      <c r="F109" s="180" t="s">
        <v>60</v>
      </c>
      <c r="G109" s="179"/>
      <c r="H109" s="179"/>
      <c r="I109" s="179"/>
      <c r="J109" s="46"/>
      <c r="K109" s="58">
        <f>SUM(K110+K123)</f>
        <v>820100</v>
      </c>
      <c r="L109" s="58">
        <f>SUM(L110+L123)</f>
        <v>169900</v>
      </c>
      <c r="M109" s="58">
        <f>SUM(M110+M123)</f>
        <v>990000</v>
      </c>
    </row>
    <row r="110" spans="1:13" s="33" customFormat="1" ht="12.75" customHeight="1">
      <c r="A110" s="44"/>
      <c r="B110" s="148" t="s">
        <v>35</v>
      </c>
      <c r="C110" s="150"/>
      <c r="D110" s="150"/>
      <c r="E110" s="47" t="s">
        <v>83</v>
      </c>
      <c r="F110" s="178" t="s">
        <v>63</v>
      </c>
      <c r="G110" s="179"/>
      <c r="H110" s="179"/>
      <c r="I110" s="179"/>
      <c r="J110" s="44"/>
      <c r="K110" s="57">
        <f>K112</f>
        <v>478500</v>
      </c>
      <c r="L110" s="57">
        <f>L112</f>
        <v>10500</v>
      </c>
      <c r="M110" s="57">
        <f>M112</f>
        <v>489000</v>
      </c>
    </row>
    <row r="111" spans="1:13" s="33" customFormat="1" ht="12.75" customHeight="1">
      <c r="A111" s="44"/>
      <c r="B111" s="43" t="s">
        <v>36</v>
      </c>
      <c r="C111" s="44"/>
      <c r="D111" s="44"/>
      <c r="E111" s="180" t="s">
        <v>69</v>
      </c>
      <c r="F111" s="179"/>
      <c r="G111" s="179"/>
      <c r="H111" s="179"/>
      <c r="I111" s="179"/>
      <c r="J111" s="44"/>
      <c r="K111" s="57"/>
      <c r="L111" s="57"/>
      <c r="M111" s="57"/>
    </row>
    <row r="112" spans="1:13" s="33" customFormat="1" ht="12.75" customHeight="1">
      <c r="A112" s="105">
        <v>31</v>
      </c>
      <c r="B112" s="102" t="s">
        <v>1</v>
      </c>
      <c r="C112" s="102"/>
      <c r="D112" s="102"/>
      <c r="E112" s="151" t="s">
        <v>2</v>
      </c>
      <c r="F112" s="151"/>
      <c r="G112" s="151"/>
      <c r="H112" s="151"/>
      <c r="I112" s="151"/>
      <c r="J112" s="102"/>
      <c r="K112" s="106">
        <f>K114+K117+K120</f>
        <v>478500</v>
      </c>
      <c r="L112" s="106">
        <f>L114+L117+L120</f>
        <v>10500</v>
      </c>
      <c r="M112" s="106">
        <f>M114+M117+M120</f>
        <v>489000</v>
      </c>
    </row>
    <row r="113" spans="1:13" s="33" customFormat="1" ht="12.75" customHeight="1">
      <c r="A113" s="37"/>
      <c r="B113" s="44"/>
      <c r="C113" s="44"/>
      <c r="D113" s="44"/>
      <c r="E113" s="140"/>
      <c r="F113" s="140"/>
      <c r="G113" s="140"/>
      <c r="H113" s="140"/>
      <c r="I113" s="140"/>
      <c r="J113" s="44"/>
      <c r="K113" s="57"/>
      <c r="L113" s="57"/>
      <c r="M113" s="57"/>
    </row>
    <row r="114" spans="1:13" s="33" customFormat="1" ht="12.75" customHeight="1">
      <c r="A114" s="44"/>
      <c r="B114" s="43">
        <v>311</v>
      </c>
      <c r="C114" s="44"/>
      <c r="D114" s="44"/>
      <c r="E114" s="148" t="s">
        <v>37</v>
      </c>
      <c r="F114" s="148"/>
      <c r="G114" s="148"/>
      <c r="H114" s="148"/>
      <c r="I114" s="148"/>
      <c r="J114" s="44"/>
      <c r="K114" s="50">
        <f>K115</f>
        <v>400000</v>
      </c>
      <c r="L114" s="50">
        <f>L115</f>
        <v>20000</v>
      </c>
      <c r="M114" s="50">
        <f>M115</f>
        <v>420000</v>
      </c>
    </row>
    <row r="115" spans="1:13" s="33" customFormat="1" ht="12.75" customHeight="1">
      <c r="A115" s="44"/>
      <c r="B115" s="44"/>
      <c r="C115" s="44">
        <v>3111</v>
      </c>
      <c r="D115" s="49" t="s">
        <v>65</v>
      </c>
      <c r="E115" s="140" t="s">
        <v>38</v>
      </c>
      <c r="F115" s="140"/>
      <c r="G115" s="140"/>
      <c r="H115" s="140"/>
      <c r="I115" s="140"/>
      <c r="J115" s="44"/>
      <c r="K115" s="51">
        <v>400000</v>
      </c>
      <c r="L115" s="64">
        <f>M115-K115</f>
        <v>20000</v>
      </c>
      <c r="M115" s="51">
        <v>420000</v>
      </c>
    </row>
    <row r="116" spans="1:13" s="33" customFormat="1" ht="12.75" customHeight="1">
      <c r="A116" s="44"/>
      <c r="B116" s="44"/>
      <c r="C116" s="44"/>
      <c r="D116" s="49"/>
      <c r="E116" s="140"/>
      <c r="F116" s="140"/>
      <c r="G116" s="140"/>
      <c r="H116" s="140"/>
      <c r="I116" s="140"/>
      <c r="J116" s="44"/>
      <c r="K116" s="57"/>
      <c r="L116" s="57"/>
      <c r="M116" s="57"/>
    </row>
    <row r="117" spans="1:13" s="33" customFormat="1" ht="12.75" customHeight="1">
      <c r="A117" s="44"/>
      <c r="B117" s="43">
        <v>312</v>
      </c>
      <c r="C117" s="44"/>
      <c r="D117" s="49"/>
      <c r="E117" s="148" t="s">
        <v>3</v>
      </c>
      <c r="F117" s="148"/>
      <c r="G117" s="148"/>
      <c r="H117" s="148"/>
      <c r="I117" s="148"/>
      <c r="J117" s="44"/>
      <c r="K117" s="50">
        <f>K118</f>
        <v>12500</v>
      </c>
      <c r="L117" s="50">
        <f>L118</f>
        <v>20500</v>
      </c>
      <c r="M117" s="50">
        <f>M118</f>
        <v>33000</v>
      </c>
    </row>
    <row r="118" spans="1:13" s="33" customFormat="1" ht="12.75" customHeight="1">
      <c r="A118" s="44"/>
      <c r="B118" s="44"/>
      <c r="C118" s="44">
        <v>3121</v>
      </c>
      <c r="D118" s="49" t="s">
        <v>65</v>
      </c>
      <c r="E118" s="140" t="s">
        <v>3</v>
      </c>
      <c r="F118" s="140"/>
      <c r="G118" s="140"/>
      <c r="H118" s="140"/>
      <c r="I118" s="140"/>
      <c r="J118" s="44"/>
      <c r="K118" s="51">
        <v>12500</v>
      </c>
      <c r="L118" s="64">
        <f>M118-K118</f>
        <v>20500</v>
      </c>
      <c r="M118" s="51">
        <v>33000</v>
      </c>
    </row>
    <row r="119" spans="1:13" s="33" customFormat="1" ht="12.75" customHeight="1">
      <c r="A119" s="44"/>
      <c r="B119" s="44"/>
      <c r="C119" s="44"/>
      <c r="D119" s="49"/>
      <c r="E119" s="140"/>
      <c r="F119" s="140"/>
      <c r="G119" s="140"/>
      <c r="H119" s="140"/>
      <c r="I119" s="140"/>
      <c r="J119" s="44"/>
      <c r="K119" s="57"/>
      <c r="L119" s="57"/>
      <c r="M119" s="57"/>
    </row>
    <row r="120" spans="1:13" s="33" customFormat="1" ht="12.75" customHeight="1">
      <c r="A120" s="44"/>
      <c r="B120" s="43">
        <v>313</v>
      </c>
      <c r="C120" s="44"/>
      <c r="D120" s="49"/>
      <c r="E120" s="148" t="s">
        <v>4</v>
      </c>
      <c r="F120" s="148"/>
      <c r="G120" s="148"/>
      <c r="H120" s="148"/>
      <c r="I120" s="148"/>
      <c r="J120" s="44"/>
      <c r="K120" s="50">
        <f>SUM(K121:K121)</f>
        <v>66000</v>
      </c>
      <c r="L120" s="50">
        <f>SUM(L121:L121)</f>
        <v>-30000</v>
      </c>
      <c r="M120" s="50">
        <f>SUM(M121:M121)</f>
        <v>36000</v>
      </c>
    </row>
    <row r="121" spans="1:13" s="33" customFormat="1" ht="12.75" customHeight="1">
      <c r="A121" s="44"/>
      <c r="B121" s="44"/>
      <c r="C121" s="44">
        <v>3132</v>
      </c>
      <c r="D121" s="49" t="s">
        <v>65</v>
      </c>
      <c r="E121" s="140" t="s">
        <v>29</v>
      </c>
      <c r="F121" s="140"/>
      <c r="G121" s="140"/>
      <c r="H121" s="140"/>
      <c r="I121" s="140"/>
      <c r="J121" s="44"/>
      <c r="K121" s="51">
        <v>66000</v>
      </c>
      <c r="L121" s="64">
        <f>M121-K121</f>
        <v>-30000</v>
      </c>
      <c r="M121" s="51">
        <v>36000</v>
      </c>
    </row>
    <row r="122" spans="1:13" s="33" customFormat="1" ht="12.75" customHeight="1">
      <c r="A122" s="44"/>
      <c r="B122" s="44"/>
      <c r="C122" s="44"/>
      <c r="D122" s="49"/>
      <c r="E122" s="140"/>
      <c r="F122" s="140"/>
      <c r="G122" s="140"/>
      <c r="H122" s="140"/>
      <c r="I122" s="140"/>
      <c r="J122" s="44"/>
      <c r="K122" s="57"/>
      <c r="L122" s="57"/>
      <c r="M122" s="57"/>
    </row>
    <row r="123" spans="1:13" s="33" customFormat="1" ht="12.75" customHeight="1">
      <c r="A123" s="44"/>
      <c r="B123" s="181" t="s">
        <v>84</v>
      </c>
      <c r="C123" s="179"/>
      <c r="D123" s="179"/>
      <c r="E123" s="179"/>
      <c r="F123" s="179"/>
      <c r="G123" s="179"/>
      <c r="H123" s="179"/>
      <c r="I123" s="179"/>
      <c r="J123" s="44"/>
      <c r="K123" s="57">
        <f>SUM(K125+K160+K166)</f>
        <v>341600</v>
      </c>
      <c r="L123" s="57">
        <f>SUM(L125+L160+L166)</f>
        <v>159400</v>
      </c>
      <c r="M123" s="57">
        <f>SUM(M125+M160+M166)</f>
        <v>501000</v>
      </c>
    </row>
    <row r="124" spans="1:13" s="33" customFormat="1" ht="12.75" customHeight="1">
      <c r="A124" s="44"/>
      <c r="B124" s="156" t="s">
        <v>109</v>
      </c>
      <c r="C124" s="157"/>
      <c r="D124" s="157"/>
      <c r="E124" s="157"/>
      <c r="F124" s="157"/>
      <c r="G124" s="157"/>
      <c r="H124" s="157"/>
      <c r="I124" s="157"/>
      <c r="J124" s="44"/>
      <c r="K124" s="57"/>
      <c r="L124" s="57"/>
      <c r="M124" s="57"/>
    </row>
    <row r="125" spans="1:13" s="33" customFormat="1" ht="12.75" customHeight="1">
      <c r="A125" s="105">
        <v>32</v>
      </c>
      <c r="B125" s="102"/>
      <c r="C125" s="102"/>
      <c r="D125" s="102"/>
      <c r="E125" s="151" t="s">
        <v>5</v>
      </c>
      <c r="F125" s="151"/>
      <c r="G125" s="151"/>
      <c r="H125" s="151"/>
      <c r="I125" s="151"/>
      <c r="J125" s="102"/>
      <c r="K125" s="106">
        <f>K127+K133+K141+K153+K150</f>
        <v>328900</v>
      </c>
      <c r="L125" s="106">
        <f>L127+L133+L141+L153+L150</f>
        <v>58750</v>
      </c>
      <c r="M125" s="106">
        <f>M127+M133+M141+M153+M150</f>
        <v>387650</v>
      </c>
    </row>
    <row r="126" spans="1:13" s="33" customFormat="1" ht="12.75" customHeight="1">
      <c r="A126" s="37"/>
      <c r="B126" s="44"/>
      <c r="C126" s="44"/>
      <c r="D126" s="44"/>
      <c r="E126" s="140"/>
      <c r="F126" s="140"/>
      <c r="G126" s="140"/>
      <c r="H126" s="140"/>
      <c r="I126" s="140"/>
      <c r="J126" s="44"/>
      <c r="K126" s="57"/>
      <c r="L126" s="57"/>
      <c r="M126" s="57"/>
    </row>
    <row r="127" spans="1:13" s="33" customFormat="1" ht="12.75" customHeight="1">
      <c r="A127" s="44"/>
      <c r="B127" s="43">
        <v>321</v>
      </c>
      <c r="C127" s="44"/>
      <c r="D127" s="44"/>
      <c r="E127" s="148" t="s">
        <v>6</v>
      </c>
      <c r="F127" s="148"/>
      <c r="G127" s="148"/>
      <c r="H127" s="148"/>
      <c r="I127" s="148"/>
      <c r="J127" s="44"/>
      <c r="K127" s="50">
        <f>SUM(K128:K131)</f>
        <v>40000</v>
      </c>
      <c r="L127" s="50">
        <f>SUM(L128:L131)</f>
        <v>-13900</v>
      </c>
      <c r="M127" s="50">
        <f>SUM(M128:M131)</f>
        <v>26100</v>
      </c>
    </row>
    <row r="128" spans="1:13" s="33" customFormat="1" ht="12.75" customHeight="1">
      <c r="A128" s="44"/>
      <c r="B128" s="44"/>
      <c r="C128" s="44">
        <v>3211</v>
      </c>
      <c r="D128" s="49" t="s">
        <v>65</v>
      </c>
      <c r="E128" s="140" t="s">
        <v>7</v>
      </c>
      <c r="F128" s="140"/>
      <c r="G128" s="140"/>
      <c r="H128" s="140"/>
      <c r="I128" s="140"/>
      <c r="J128" s="44"/>
      <c r="K128" s="79">
        <v>2000</v>
      </c>
      <c r="L128" s="64">
        <f>M128-K128</f>
        <v>-1900</v>
      </c>
      <c r="M128" s="79">
        <v>100</v>
      </c>
    </row>
    <row r="129" spans="1:13" s="33" customFormat="1" ht="12.75" customHeight="1">
      <c r="A129" s="44"/>
      <c r="B129" s="44"/>
      <c r="C129" s="44">
        <v>3212</v>
      </c>
      <c r="D129" s="49" t="s">
        <v>65</v>
      </c>
      <c r="E129" s="140" t="s">
        <v>61</v>
      </c>
      <c r="F129" s="140"/>
      <c r="G129" s="140"/>
      <c r="H129" s="140"/>
      <c r="I129" s="140"/>
      <c r="J129" s="44"/>
      <c r="K129" s="79">
        <v>35000</v>
      </c>
      <c r="L129" s="64">
        <f>M129-K129</f>
        <v>-15000</v>
      </c>
      <c r="M129" s="79">
        <v>20000</v>
      </c>
    </row>
    <row r="130" spans="1:13" s="33" customFormat="1" ht="12.75" customHeight="1">
      <c r="A130" s="44"/>
      <c r="B130" s="44"/>
      <c r="C130" s="44">
        <v>3213</v>
      </c>
      <c r="D130" s="49" t="s">
        <v>65</v>
      </c>
      <c r="E130" s="140" t="s">
        <v>8</v>
      </c>
      <c r="F130" s="140"/>
      <c r="G130" s="140"/>
      <c r="H130" s="140"/>
      <c r="I130" s="140"/>
      <c r="J130" s="44"/>
      <c r="K130" s="79">
        <v>3000</v>
      </c>
      <c r="L130" s="64">
        <f>M130-K130</f>
        <v>-1500</v>
      </c>
      <c r="M130" s="79">
        <v>1500</v>
      </c>
    </row>
    <row r="131" spans="1:13" s="33" customFormat="1" ht="12.75" customHeight="1">
      <c r="A131" s="44"/>
      <c r="B131" s="44"/>
      <c r="C131" s="44">
        <v>3214</v>
      </c>
      <c r="D131" s="49" t="s">
        <v>65</v>
      </c>
      <c r="E131" s="142" t="s">
        <v>102</v>
      </c>
      <c r="F131" s="147"/>
      <c r="G131" s="147"/>
      <c r="H131" s="147"/>
      <c r="I131" s="147"/>
      <c r="J131" s="44"/>
      <c r="K131" s="79">
        <v>0</v>
      </c>
      <c r="L131" s="64">
        <v>4500</v>
      </c>
      <c r="M131" s="79">
        <v>4500</v>
      </c>
    </row>
    <row r="132" spans="1:13" s="33" customFormat="1" ht="12.75" customHeight="1">
      <c r="A132" s="44"/>
      <c r="B132" s="44"/>
      <c r="C132" s="44"/>
      <c r="D132" s="49"/>
      <c r="E132" s="38"/>
      <c r="F132" s="93"/>
      <c r="G132" s="93"/>
      <c r="H132" s="93"/>
      <c r="I132" s="93"/>
      <c r="J132" s="44"/>
      <c r="K132" s="57"/>
      <c r="L132" s="57"/>
      <c r="M132" s="57"/>
    </row>
    <row r="133" spans="1:13" s="33" customFormat="1" ht="12.75" customHeight="1">
      <c r="A133" s="44"/>
      <c r="B133" s="43">
        <v>322</v>
      </c>
      <c r="C133" s="44"/>
      <c r="D133" s="49"/>
      <c r="E133" s="148" t="s">
        <v>9</v>
      </c>
      <c r="F133" s="148"/>
      <c r="G133" s="148"/>
      <c r="H133" s="148"/>
      <c r="I133" s="148"/>
      <c r="J133" s="44"/>
      <c r="K133" s="50">
        <f>SUM(K134:K139)</f>
        <v>184000</v>
      </c>
      <c r="L133" s="50">
        <f>SUM(L134:L139)</f>
        <v>-8500</v>
      </c>
      <c r="M133" s="50">
        <f>SUM(M134:M139)</f>
        <v>175500</v>
      </c>
    </row>
    <row r="134" spans="1:13" s="33" customFormat="1" ht="12.75" customHeight="1">
      <c r="A134" s="44"/>
      <c r="B134" s="44"/>
      <c r="C134" s="44">
        <v>3221</v>
      </c>
      <c r="D134" s="49" t="s">
        <v>65</v>
      </c>
      <c r="E134" s="140" t="s">
        <v>28</v>
      </c>
      <c r="F134" s="140"/>
      <c r="G134" s="140"/>
      <c r="H134" s="140"/>
      <c r="I134" s="140"/>
      <c r="J134" s="44"/>
      <c r="K134" s="79">
        <v>40000</v>
      </c>
      <c r="L134" s="64">
        <f aca="true" t="shared" si="7" ref="L134:L139">M134-K134</f>
        <v>0</v>
      </c>
      <c r="M134" s="79">
        <v>40000</v>
      </c>
    </row>
    <row r="135" spans="1:13" s="33" customFormat="1" ht="12.75" customHeight="1">
      <c r="A135" s="44"/>
      <c r="B135" s="44"/>
      <c r="C135" s="44">
        <v>3222</v>
      </c>
      <c r="D135" s="49" t="s">
        <v>65</v>
      </c>
      <c r="E135" s="140" t="s">
        <v>59</v>
      </c>
      <c r="F135" s="140"/>
      <c r="G135" s="140"/>
      <c r="H135" s="140"/>
      <c r="I135" s="140"/>
      <c r="J135" s="44"/>
      <c r="K135" s="79">
        <v>100000</v>
      </c>
      <c r="L135" s="64">
        <f t="shared" si="7"/>
        <v>-30000</v>
      </c>
      <c r="M135" s="79">
        <v>70000</v>
      </c>
    </row>
    <row r="136" spans="1:13" s="33" customFormat="1" ht="12.75" customHeight="1">
      <c r="A136" s="44"/>
      <c r="B136" s="44"/>
      <c r="C136" s="44">
        <v>3223</v>
      </c>
      <c r="D136" s="49" t="s">
        <v>65</v>
      </c>
      <c r="E136" s="140" t="s">
        <v>31</v>
      </c>
      <c r="F136" s="140"/>
      <c r="G136" s="140"/>
      <c r="H136" s="140"/>
      <c r="I136" s="140"/>
      <c r="J136" s="44"/>
      <c r="K136" s="79">
        <v>30000</v>
      </c>
      <c r="L136" s="64">
        <f t="shared" si="7"/>
        <v>-29500</v>
      </c>
      <c r="M136" s="79">
        <v>500</v>
      </c>
    </row>
    <row r="137" spans="1:13" s="33" customFormat="1" ht="12.75" customHeight="1">
      <c r="A137" s="44"/>
      <c r="B137" s="44"/>
      <c r="C137" s="44">
        <v>3224</v>
      </c>
      <c r="D137" s="49" t="s">
        <v>65</v>
      </c>
      <c r="E137" s="140" t="s">
        <v>66</v>
      </c>
      <c r="F137" s="140"/>
      <c r="G137" s="140"/>
      <c r="H137" s="140"/>
      <c r="I137" s="140"/>
      <c r="J137" s="44"/>
      <c r="K137" s="79">
        <v>3000</v>
      </c>
      <c r="L137" s="64">
        <f t="shared" si="7"/>
        <v>-1000</v>
      </c>
      <c r="M137" s="79">
        <v>2000</v>
      </c>
    </row>
    <row r="138" spans="1:13" s="33" customFormat="1" ht="12.75" customHeight="1">
      <c r="A138" s="44"/>
      <c r="B138" s="44"/>
      <c r="C138" s="44">
        <v>3225</v>
      </c>
      <c r="D138" s="49" t="s">
        <v>65</v>
      </c>
      <c r="E138" s="140" t="s">
        <v>12</v>
      </c>
      <c r="F138" s="140"/>
      <c r="G138" s="140"/>
      <c r="H138" s="140"/>
      <c r="I138" s="140"/>
      <c r="J138" s="44"/>
      <c r="K138" s="79">
        <v>10000</v>
      </c>
      <c r="L138" s="64">
        <f t="shared" si="7"/>
        <v>50000</v>
      </c>
      <c r="M138" s="79">
        <v>60000</v>
      </c>
    </row>
    <row r="139" spans="1:13" s="33" customFormat="1" ht="12.75" customHeight="1">
      <c r="A139" s="44"/>
      <c r="B139" s="44"/>
      <c r="C139" s="44">
        <v>3227</v>
      </c>
      <c r="D139" s="49" t="s">
        <v>65</v>
      </c>
      <c r="E139" s="146" t="s">
        <v>50</v>
      </c>
      <c r="F139" s="146"/>
      <c r="G139" s="146"/>
      <c r="H139" s="146"/>
      <c r="I139" s="146"/>
      <c r="J139" s="44"/>
      <c r="K139" s="79">
        <v>1000</v>
      </c>
      <c r="L139" s="64">
        <f t="shared" si="7"/>
        <v>2000</v>
      </c>
      <c r="M139" s="79">
        <v>3000</v>
      </c>
    </row>
    <row r="140" spans="1:13" s="33" customFormat="1" ht="12.75" customHeight="1">
      <c r="A140" s="44"/>
      <c r="B140" s="44"/>
      <c r="C140" s="44"/>
      <c r="D140" s="49"/>
      <c r="E140" s="146"/>
      <c r="F140" s="146"/>
      <c r="G140" s="146"/>
      <c r="H140" s="146"/>
      <c r="I140" s="146"/>
      <c r="J140" s="44"/>
      <c r="K140" s="51"/>
      <c r="L140" s="51"/>
      <c r="M140" s="51"/>
    </row>
    <row r="141" spans="1:13" s="33" customFormat="1" ht="12.75" customHeight="1">
      <c r="A141" s="44"/>
      <c r="B141" s="43">
        <v>323</v>
      </c>
      <c r="C141" s="44"/>
      <c r="D141" s="49"/>
      <c r="E141" s="148" t="s">
        <v>13</v>
      </c>
      <c r="F141" s="148"/>
      <c r="G141" s="148"/>
      <c r="H141" s="148"/>
      <c r="I141" s="148"/>
      <c r="J141" s="44"/>
      <c r="K141" s="50">
        <f>SUM(K142:K148)</f>
        <v>86000</v>
      </c>
      <c r="L141" s="50">
        <f>SUM(L142:L148)</f>
        <v>87300</v>
      </c>
      <c r="M141" s="50">
        <f>SUM(M142:M148)</f>
        <v>173300</v>
      </c>
    </row>
    <row r="142" spans="1:13" s="33" customFormat="1" ht="12.75" customHeight="1">
      <c r="A142" s="44"/>
      <c r="B142" s="44"/>
      <c r="C142" s="44">
        <v>3231</v>
      </c>
      <c r="D142" s="49" t="s">
        <v>65</v>
      </c>
      <c r="E142" s="140" t="s">
        <v>14</v>
      </c>
      <c r="F142" s="140"/>
      <c r="G142" s="140"/>
      <c r="H142" s="140"/>
      <c r="I142" s="140"/>
      <c r="J142" s="44"/>
      <c r="K142" s="79">
        <v>3000</v>
      </c>
      <c r="L142" s="64">
        <f>M142-K142</f>
        <v>-800</v>
      </c>
      <c r="M142" s="79">
        <v>2200</v>
      </c>
    </row>
    <row r="143" spans="1:13" s="33" customFormat="1" ht="12.75" customHeight="1">
      <c r="A143" s="44"/>
      <c r="B143" s="44"/>
      <c r="C143" s="44">
        <v>3232</v>
      </c>
      <c r="D143" s="49" t="s">
        <v>65</v>
      </c>
      <c r="E143" s="140" t="s">
        <v>67</v>
      </c>
      <c r="F143" s="140"/>
      <c r="G143" s="140"/>
      <c r="H143" s="140"/>
      <c r="I143" s="140"/>
      <c r="J143" s="44"/>
      <c r="K143" s="79">
        <v>10000</v>
      </c>
      <c r="L143" s="64">
        <f>M143-K143</f>
        <v>20000</v>
      </c>
      <c r="M143" s="79">
        <v>30000</v>
      </c>
    </row>
    <row r="144" spans="1:13" s="33" customFormat="1" ht="12.75" customHeight="1">
      <c r="A144" s="44"/>
      <c r="B144" s="44"/>
      <c r="C144" s="44">
        <v>3234</v>
      </c>
      <c r="D144" s="49" t="s">
        <v>65</v>
      </c>
      <c r="E144" s="140" t="s">
        <v>62</v>
      </c>
      <c r="F144" s="140"/>
      <c r="G144" s="140"/>
      <c r="H144" s="140"/>
      <c r="I144" s="140"/>
      <c r="J144" s="44"/>
      <c r="K144" s="79">
        <v>3000</v>
      </c>
      <c r="L144" s="64">
        <f>M144-K144</f>
        <v>22000</v>
      </c>
      <c r="M144" s="79">
        <v>25000</v>
      </c>
    </row>
    <row r="145" spans="1:13" s="33" customFormat="1" ht="12.75" customHeight="1">
      <c r="A145" s="44"/>
      <c r="B145" s="44"/>
      <c r="C145" s="44">
        <v>3236</v>
      </c>
      <c r="D145" s="49" t="s">
        <v>65</v>
      </c>
      <c r="E145" s="140" t="s">
        <v>30</v>
      </c>
      <c r="F145" s="140"/>
      <c r="G145" s="140"/>
      <c r="H145" s="140"/>
      <c r="I145" s="140"/>
      <c r="J145" s="44"/>
      <c r="K145" s="79">
        <v>10000</v>
      </c>
      <c r="L145" s="64">
        <f>M145-K145</f>
        <v>-6000</v>
      </c>
      <c r="M145" s="79">
        <v>4000</v>
      </c>
    </row>
    <row r="146" spans="1:13" s="33" customFormat="1" ht="12.75" customHeight="1">
      <c r="A146" s="52"/>
      <c r="B146" s="44"/>
      <c r="C146" s="53">
        <v>3237</v>
      </c>
      <c r="D146" s="49" t="s">
        <v>65</v>
      </c>
      <c r="E146" s="140" t="s">
        <v>17</v>
      </c>
      <c r="F146" s="140"/>
      <c r="G146" s="140"/>
      <c r="H146" s="140"/>
      <c r="I146" s="140"/>
      <c r="J146" s="44"/>
      <c r="K146" s="79">
        <v>30000</v>
      </c>
      <c r="L146" s="64">
        <f>M146-K146</f>
        <v>74000</v>
      </c>
      <c r="M146" s="79">
        <v>104000</v>
      </c>
    </row>
    <row r="147" spans="1:13" s="33" customFormat="1" ht="12.75" customHeight="1">
      <c r="A147" s="52"/>
      <c r="B147" s="44"/>
      <c r="C147" s="53">
        <v>3238</v>
      </c>
      <c r="D147" s="49" t="s">
        <v>65</v>
      </c>
      <c r="E147" s="140" t="s">
        <v>103</v>
      </c>
      <c r="F147" s="147"/>
      <c r="G147" s="147"/>
      <c r="H147" s="147"/>
      <c r="I147" s="147"/>
      <c r="J147" s="44"/>
      <c r="K147" s="79">
        <v>0</v>
      </c>
      <c r="L147" s="64">
        <v>100</v>
      </c>
      <c r="M147" s="79">
        <v>100</v>
      </c>
    </row>
    <row r="148" spans="1:13" s="33" customFormat="1" ht="12.75" customHeight="1">
      <c r="A148" s="44"/>
      <c r="B148" s="44"/>
      <c r="C148" s="53">
        <v>3239</v>
      </c>
      <c r="D148" s="49" t="s">
        <v>65</v>
      </c>
      <c r="E148" s="140" t="s">
        <v>18</v>
      </c>
      <c r="F148" s="140"/>
      <c r="G148" s="140"/>
      <c r="H148" s="140"/>
      <c r="I148" s="140"/>
      <c r="J148" s="44"/>
      <c r="K148" s="79">
        <v>30000</v>
      </c>
      <c r="L148" s="64">
        <f>M148-K148</f>
        <v>-22000</v>
      </c>
      <c r="M148" s="79">
        <v>8000</v>
      </c>
    </row>
    <row r="149" spans="1:13" s="33" customFormat="1" ht="12.75" customHeight="1">
      <c r="A149" s="44"/>
      <c r="B149" s="44"/>
      <c r="C149" s="53"/>
      <c r="D149" s="49"/>
      <c r="E149" s="140"/>
      <c r="F149" s="140"/>
      <c r="G149" s="140"/>
      <c r="H149" s="140"/>
      <c r="I149" s="140"/>
      <c r="J149" s="44"/>
      <c r="K149" s="57"/>
      <c r="L149" s="57"/>
      <c r="M149" s="57"/>
    </row>
    <row r="150" spans="2:13" s="33" customFormat="1" ht="12.75" customHeight="1">
      <c r="B150" s="41">
        <v>324</v>
      </c>
      <c r="C150" s="38"/>
      <c r="D150" s="40"/>
      <c r="E150" s="150" t="s">
        <v>76</v>
      </c>
      <c r="F150" s="150"/>
      <c r="G150" s="150"/>
      <c r="H150" s="150"/>
      <c r="I150" s="150"/>
      <c r="J150" s="41"/>
      <c r="K150" s="56">
        <f>K151</f>
        <v>5000</v>
      </c>
      <c r="L150" s="56">
        <f>L151</f>
        <v>-5000</v>
      </c>
      <c r="M150" s="56">
        <f>M151</f>
        <v>0</v>
      </c>
    </row>
    <row r="151" spans="3:13" s="33" customFormat="1" ht="12.75" customHeight="1">
      <c r="C151" s="38">
        <v>3241</v>
      </c>
      <c r="D151" s="49" t="s">
        <v>65</v>
      </c>
      <c r="E151" s="142" t="s">
        <v>76</v>
      </c>
      <c r="F151" s="142"/>
      <c r="G151" s="142"/>
      <c r="H151" s="142"/>
      <c r="I151" s="142"/>
      <c r="K151" s="79">
        <v>5000</v>
      </c>
      <c r="L151" s="64">
        <f>M151-K151</f>
        <v>-5000</v>
      </c>
      <c r="M151" s="79">
        <v>0</v>
      </c>
    </row>
    <row r="152" spans="1:13" s="33" customFormat="1" ht="12.75" customHeight="1">
      <c r="A152" s="44"/>
      <c r="B152" s="44"/>
      <c r="C152" s="53"/>
      <c r="D152" s="49"/>
      <c r="E152" s="140"/>
      <c r="F152" s="140"/>
      <c r="G152" s="140"/>
      <c r="H152" s="140"/>
      <c r="I152" s="140"/>
      <c r="J152" s="44"/>
      <c r="K152" s="57"/>
      <c r="L152" s="57"/>
      <c r="M152" s="57"/>
    </row>
    <row r="153" spans="1:13" s="33" customFormat="1" ht="12.75" customHeight="1">
      <c r="A153" s="44"/>
      <c r="B153" s="43">
        <v>329</v>
      </c>
      <c r="C153" s="53"/>
      <c r="D153" s="49"/>
      <c r="E153" s="148" t="s">
        <v>19</v>
      </c>
      <c r="F153" s="148"/>
      <c r="G153" s="148"/>
      <c r="H153" s="148"/>
      <c r="I153" s="148"/>
      <c r="J153" s="44"/>
      <c r="K153" s="50">
        <f>SUM(K154:K158)</f>
        <v>13900</v>
      </c>
      <c r="L153" s="50">
        <f>SUM(L154:L158)</f>
        <v>-1150</v>
      </c>
      <c r="M153" s="50">
        <f>SUM(M154:M158)</f>
        <v>12750</v>
      </c>
    </row>
    <row r="154" spans="2:13" s="77" customFormat="1" ht="12.75" customHeight="1">
      <c r="B154" s="78"/>
      <c r="C154" s="40">
        <v>3291</v>
      </c>
      <c r="D154" s="54" t="s">
        <v>65</v>
      </c>
      <c r="E154" s="142" t="s">
        <v>91</v>
      </c>
      <c r="F154" s="142"/>
      <c r="G154" s="142"/>
      <c r="H154" s="142"/>
      <c r="I154" s="142"/>
      <c r="J154" s="33"/>
      <c r="K154" s="79">
        <v>4000</v>
      </c>
      <c r="L154" s="64">
        <f>M154-K154</f>
        <v>-4000</v>
      </c>
      <c r="M154" s="79">
        <v>0</v>
      </c>
    </row>
    <row r="155" spans="1:13" s="33" customFormat="1" ht="12.75" customHeight="1">
      <c r="A155" s="44"/>
      <c r="B155" s="43"/>
      <c r="C155" s="53">
        <v>3292</v>
      </c>
      <c r="D155" s="49" t="s">
        <v>65</v>
      </c>
      <c r="E155" s="140" t="s">
        <v>80</v>
      </c>
      <c r="F155" s="140"/>
      <c r="G155" s="140"/>
      <c r="H155" s="140"/>
      <c r="I155" s="140"/>
      <c r="J155" s="44"/>
      <c r="K155" s="79">
        <v>1000</v>
      </c>
      <c r="L155" s="64">
        <f>M155-K155</f>
        <v>2000</v>
      </c>
      <c r="M155" s="79">
        <v>3000</v>
      </c>
    </row>
    <row r="156" spans="1:13" s="33" customFormat="1" ht="12.75" customHeight="1">
      <c r="A156" s="44"/>
      <c r="B156" s="44"/>
      <c r="C156" s="53">
        <v>3293</v>
      </c>
      <c r="D156" s="49" t="s">
        <v>65</v>
      </c>
      <c r="E156" s="140" t="s">
        <v>20</v>
      </c>
      <c r="F156" s="140"/>
      <c r="G156" s="140"/>
      <c r="H156" s="140"/>
      <c r="I156" s="140"/>
      <c r="J156" s="44"/>
      <c r="K156" s="79">
        <v>2000</v>
      </c>
      <c r="L156" s="64">
        <f>M156-K156</f>
        <v>1000</v>
      </c>
      <c r="M156" s="79">
        <v>3000</v>
      </c>
    </row>
    <row r="157" spans="1:13" s="33" customFormat="1" ht="12.75" customHeight="1">
      <c r="A157" s="44"/>
      <c r="B157" s="44"/>
      <c r="C157" s="53">
        <v>3295</v>
      </c>
      <c r="D157" s="49" t="s">
        <v>65</v>
      </c>
      <c r="E157" s="140" t="s">
        <v>104</v>
      </c>
      <c r="F157" s="147"/>
      <c r="G157" s="147"/>
      <c r="H157" s="147"/>
      <c r="I157" s="147"/>
      <c r="J157" s="44"/>
      <c r="K157" s="79">
        <v>0</v>
      </c>
      <c r="L157" s="64">
        <v>50</v>
      </c>
      <c r="M157" s="79">
        <v>50</v>
      </c>
    </row>
    <row r="158" spans="1:13" s="33" customFormat="1" ht="12.75" customHeight="1">
      <c r="A158" s="44"/>
      <c r="B158" s="44"/>
      <c r="C158" s="53">
        <v>3299</v>
      </c>
      <c r="D158" s="49" t="s">
        <v>65</v>
      </c>
      <c r="E158" s="140" t="s">
        <v>19</v>
      </c>
      <c r="F158" s="140"/>
      <c r="G158" s="140"/>
      <c r="H158" s="140"/>
      <c r="I158" s="140"/>
      <c r="J158" s="44"/>
      <c r="K158" s="79">
        <v>6900</v>
      </c>
      <c r="L158" s="64">
        <f>M158-K158</f>
        <v>-200</v>
      </c>
      <c r="M158" s="79">
        <v>6700</v>
      </c>
    </row>
    <row r="159" spans="1:13" s="33" customFormat="1" ht="12.75" customHeight="1">
      <c r="A159" s="44"/>
      <c r="B159" s="44"/>
      <c r="C159" s="44"/>
      <c r="D159" s="44"/>
      <c r="E159" s="140"/>
      <c r="F159" s="140"/>
      <c r="G159" s="140"/>
      <c r="H159" s="140"/>
      <c r="I159" s="140"/>
      <c r="J159" s="44"/>
      <c r="K159" s="57"/>
      <c r="L159" s="57"/>
      <c r="M159" s="57"/>
    </row>
    <row r="160" spans="1:13" s="33" customFormat="1" ht="12.75" customHeight="1">
      <c r="A160" s="105">
        <v>34</v>
      </c>
      <c r="B160" s="102"/>
      <c r="C160" s="102"/>
      <c r="D160" s="102"/>
      <c r="E160" s="151" t="s">
        <v>21</v>
      </c>
      <c r="F160" s="151"/>
      <c r="G160" s="151"/>
      <c r="H160" s="151"/>
      <c r="I160" s="151"/>
      <c r="J160" s="102"/>
      <c r="K160" s="106">
        <f>K162</f>
        <v>2700</v>
      </c>
      <c r="L160" s="106">
        <f>L162</f>
        <v>-600</v>
      </c>
      <c r="M160" s="106">
        <f>M162</f>
        <v>2100</v>
      </c>
    </row>
    <row r="161" spans="1:13" s="33" customFormat="1" ht="12.75" customHeight="1">
      <c r="A161" s="37"/>
      <c r="B161" s="44"/>
      <c r="C161" s="44"/>
      <c r="D161" s="44"/>
      <c r="E161" s="140"/>
      <c r="F161" s="140"/>
      <c r="G161" s="140"/>
      <c r="H161" s="140"/>
      <c r="I161" s="140"/>
      <c r="J161" s="44"/>
      <c r="K161" s="57"/>
      <c r="L161" s="57"/>
      <c r="M161" s="57"/>
    </row>
    <row r="162" spans="1:13" s="33" customFormat="1" ht="12.75" customHeight="1">
      <c r="A162" s="44"/>
      <c r="B162" s="43">
        <v>343</v>
      </c>
      <c r="C162" s="48"/>
      <c r="D162" s="49"/>
      <c r="E162" s="148" t="s">
        <v>22</v>
      </c>
      <c r="F162" s="148"/>
      <c r="G162" s="148"/>
      <c r="H162" s="148"/>
      <c r="I162" s="148"/>
      <c r="J162" s="44"/>
      <c r="K162" s="50">
        <f>SUM(K163+K164)</f>
        <v>2700</v>
      </c>
      <c r="L162" s="50">
        <f>SUM(L163+L164)</f>
        <v>-600</v>
      </c>
      <c r="M162" s="50">
        <f>SUM(M163+M164)</f>
        <v>2100</v>
      </c>
    </row>
    <row r="163" spans="1:13" s="33" customFormat="1" ht="12.75" customHeight="1">
      <c r="A163" s="44"/>
      <c r="B163" s="44"/>
      <c r="C163" s="53">
        <v>3431</v>
      </c>
      <c r="D163" s="49" t="s">
        <v>65</v>
      </c>
      <c r="E163" s="140" t="s">
        <v>23</v>
      </c>
      <c r="F163" s="140"/>
      <c r="G163" s="140"/>
      <c r="H163" s="140"/>
      <c r="I163" s="140"/>
      <c r="J163" s="44"/>
      <c r="K163" s="51">
        <v>2200</v>
      </c>
      <c r="L163" s="64">
        <f>M163-K163</f>
        <v>-200</v>
      </c>
      <c r="M163" s="51">
        <v>2000</v>
      </c>
    </row>
    <row r="164" spans="1:13" s="33" customFormat="1" ht="12.75" customHeight="1">
      <c r="A164" s="44"/>
      <c r="B164" s="44"/>
      <c r="C164" s="53">
        <v>3434</v>
      </c>
      <c r="D164" s="49" t="s">
        <v>65</v>
      </c>
      <c r="E164" s="140" t="s">
        <v>53</v>
      </c>
      <c r="F164" s="140"/>
      <c r="G164" s="140"/>
      <c r="H164" s="140"/>
      <c r="I164" s="140"/>
      <c r="J164" s="44"/>
      <c r="K164" s="51">
        <v>500</v>
      </c>
      <c r="L164" s="64">
        <f>M164-K164</f>
        <v>-400</v>
      </c>
      <c r="M164" s="51">
        <v>100</v>
      </c>
    </row>
    <row r="165" spans="1:13" ht="12.75" customHeight="1">
      <c r="A165" s="10"/>
      <c r="B165" s="10"/>
      <c r="C165" s="10"/>
      <c r="D165" s="13"/>
      <c r="E165" s="145"/>
      <c r="F165" s="145"/>
      <c r="G165" s="145"/>
      <c r="H165" s="145"/>
      <c r="I165" s="145"/>
      <c r="J165" s="10"/>
      <c r="K165" s="15"/>
      <c r="L165" s="15"/>
      <c r="M165" s="15"/>
    </row>
    <row r="166" spans="1:13" s="1" customFormat="1" ht="12.75" customHeight="1">
      <c r="A166" s="116">
        <v>4</v>
      </c>
      <c r="B166" s="116"/>
      <c r="C166" s="116"/>
      <c r="D166" s="116"/>
      <c r="E166" s="152" t="s">
        <v>77</v>
      </c>
      <c r="F166" s="152"/>
      <c r="G166" s="152"/>
      <c r="H166" s="152"/>
      <c r="I166" s="152"/>
      <c r="J166" s="152"/>
      <c r="K166" s="117">
        <f>SUM(K168)</f>
        <v>10000</v>
      </c>
      <c r="L166" s="117">
        <f>SUM(L168)</f>
        <v>101250</v>
      </c>
      <c r="M166" s="117">
        <f>SUM(M168)</f>
        <v>111250</v>
      </c>
    </row>
    <row r="167" spans="1:13" ht="12.75" customHeight="1">
      <c r="A167" s="6"/>
      <c r="B167" s="1"/>
      <c r="C167" s="1"/>
      <c r="D167" s="1"/>
      <c r="E167" s="149"/>
      <c r="F167" s="149"/>
      <c r="G167" s="149"/>
      <c r="H167" s="149"/>
      <c r="I167" s="149"/>
      <c r="J167" s="1"/>
      <c r="K167" s="14"/>
      <c r="L167" s="14"/>
      <c r="M167" s="14"/>
    </row>
    <row r="168" spans="1:13" s="33" customFormat="1" ht="12.75" customHeight="1">
      <c r="A168" s="107">
        <v>42</v>
      </c>
      <c r="B168" s="108" t="s">
        <v>1</v>
      </c>
      <c r="C168" s="108"/>
      <c r="D168" s="108"/>
      <c r="E168" s="141" t="s">
        <v>78</v>
      </c>
      <c r="F168" s="141"/>
      <c r="G168" s="141"/>
      <c r="H168" s="141"/>
      <c r="I168" s="141"/>
      <c r="J168" s="141"/>
      <c r="K168" s="109">
        <f>SUM(K170+K174)</f>
        <v>10000</v>
      </c>
      <c r="L168" s="109">
        <f>SUM(L170+L174)</f>
        <v>101250</v>
      </c>
      <c r="M168" s="109">
        <f>SUM(M170+M174)</f>
        <v>111250</v>
      </c>
    </row>
    <row r="169" spans="3:13" s="33" customFormat="1" ht="12.75" customHeight="1">
      <c r="C169" s="38"/>
      <c r="D169" s="40"/>
      <c r="E169" s="142"/>
      <c r="F169" s="142"/>
      <c r="G169" s="142"/>
      <c r="H169" s="142"/>
      <c r="I169" s="142"/>
      <c r="J169" s="142"/>
      <c r="K169" s="51"/>
      <c r="L169" s="51"/>
      <c r="M169" s="51"/>
    </row>
    <row r="170" spans="1:13" s="33" customFormat="1" ht="12.75" customHeight="1">
      <c r="A170" s="41"/>
      <c r="B170" s="41">
        <v>421</v>
      </c>
      <c r="C170" s="81"/>
      <c r="D170" s="39"/>
      <c r="E170" s="150" t="s">
        <v>106</v>
      </c>
      <c r="F170" s="147"/>
      <c r="G170" s="147"/>
      <c r="H170" s="147"/>
      <c r="I170" s="147"/>
      <c r="J170" s="81"/>
      <c r="K170" s="56">
        <f>SUM(K171:K172)</f>
        <v>0</v>
      </c>
      <c r="L170" s="56">
        <f>SUM(L171:L172)</f>
        <v>25250</v>
      </c>
      <c r="M170" s="56">
        <f>SUM(M171:M172)</f>
        <v>25250</v>
      </c>
    </row>
    <row r="171" spans="3:13" s="33" customFormat="1" ht="12.75" customHeight="1">
      <c r="C171" s="38">
        <v>4212</v>
      </c>
      <c r="D171" s="54" t="s">
        <v>65</v>
      </c>
      <c r="E171" s="142" t="s">
        <v>107</v>
      </c>
      <c r="F171" s="147"/>
      <c r="G171" s="147"/>
      <c r="H171" s="147"/>
      <c r="I171" s="147"/>
      <c r="J171" s="38"/>
      <c r="K171" s="51">
        <v>0</v>
      </c>
      <c r="L171" s="51">
        <v>18000</v>
      </c>
      <c r="M171" s="51">
        <v>18000</v>
      </c>
    </row>
    <row r="172" spans="3:13" s="33" customFormat="1" ht="12.75" customHeight="1">
      <c r="C172" s="38">
        <v>4214</v>
      </c>
      <c r="D172" s="54" t="s">
        <v>65</v>
      </c>
      <c r="E172" s="142" t="s">
        <v>108</v>
      </c>
      <c r="F172" s="147"/>
      <c r="G172" s="147"/>
      <c r="H172" s="147"/>
      <c r="I172" s="147"/>
      <c r="J172" s="38"/>
      <c r="K172" s="51">
        <v>0</v>
      </c>
      <c r="L172" s="51">
        <v>7250</v>
      </c>
      <c r="M172" s="51">
        <v>7250</v>
      </c>
    </row>
    <row r="173" spans="3:13" s="33" customFormat="1" ht="52.5" customHeight="1">
      <c r="C173" s="38"/>
      <c r="D173" s="40"/>
      <c r="E173" s="38"/>
      <c r="F173" s="38"/>
      <c r="G173" s="38"/>
      <c r="H173" s="38"/>
      <c r="I173" s="38"/>
      <c r="J173" s="38"/>
      <c r="K173" s="51"/>
      <c r="L173" s="51"/>
      <c r="M173" s="51"/>
    </row>
    <row r="174" spans="2:13" s="33" customFormat="1" ht="12.75" customHeight="1">
      <c r="B174" s="39">
        <v>422</v>
      </c>
      <c r="E174" s="150" t="s">
        <v>79</v>
      </c>
      <c r="F174" s="150"/>
      <c r="G174" s="150"/>
      <c r="H174" s="150"/>
      <c r="I174" s="150"/>
      <c r="K174" s="56">
        <f>SUM(K175+K176+K177)</f>
        <v>10000</v>
      </c>
      <c r="L174" s="56">
        <f>SUM(L175+L176+L177)</f>
        <v>76000</v>
      </c>
      <c r="M174" s="56">
        <f>SUM(M175+M176+M177)</f>
        <v>86000</v>
      </c>
    </row>
    <row r="175" spans="2:13" s="33" customFormat="1" ht="12.75" customHeight="1">
      <c r="B175" s="39"/>
      <c r="C175" s="38">
        <v>4221</v>
      </c>
      <c r="D175" s="54" t="s">
        <v>65</v>
      </c>
      <c r="E175" s="142" t="s">
        <v>85</v>
      </c>
      <c r="F175" s="142"/>
      <c r="G175" s="142"/>
      <c r="H175" s="142"/>
      <c r="I175" s="142"/>
      <c r="K175" s="51">
        <v>5000</v>
      </c>
      <c r="L175" s="64">
        <f>M175-K175</f>
        <v>10000</v>
      </c>
      <c r="M175" s="51">
        <v>15000</v>
      </c>
    </row>
    <row r="176" spans="2:13" s="94" customFormat="1" ht="12.75" customHeight="1">
      <c r="B176" s="95"/>
      <c r="C176" s="96">
        <v>4223</v>
      </c>
      <c r="D176" s="97" t="s">
        <v>65</v>
      </c>
      <c r="E176" s="186" t="s">
        <v>105</v>
      </c>
      <c r="F176" s="187"/>
      <c r="G176" s="187"/>
      <c r="H176" s="187"/>
      <c r="I176" s="187"/>
      <c r="K176" s="64">
        <v>0</v>
      </c>
      <c r="L176" s="64">
        <v>6000</v>
      </c>
      <c r="M176" s="64">
        <v>6000</v>
      </c>
    </row>
    <row r="177" spans="3:13" s="33" customFormat="1" ht="12.75" customHeight="1">
      <c r="C177" s="38">
        <v>4227</v>
      </c>
      <c r="D177" s="54" t="s">
        <v>65</v>
      </c>
      <c r="E177" s="142" t="s">
        <v>88</v>
      </c>
      <c r="F177" s="142"/>
      <c r="G177" s="142"/>
      <c r="H177" s="142"/>
      <c r="I177" s="142"/>
      <c r="K177" s="51">
        <v>5000</v>
      </c>
      <c r="L177" s="64">
        <f>M177-K177</f>
        <v>60000</v>
      </c>
      <c r="M177" s="51">
        <v>65000</v>
      </c>
    </row>
    <row r="178" spans="1:13" ht="12.75" customHeight="1">
      <c r="A178" s="1"/>
      <c r="B178" s="1"/>
      <c r="C178" s="7"/>
      <c r="D178" s="1"/>
      <c r="E178" s="149"/>
      <c r="F178" s="149"/>
      <c r="G178" s="149"/>
      <c r="H178" s="149"/>
      <c r="I178" s="149"/>
      <c r="J178" s="1"/>
      <c r="K178" s="5"/>
      <c r="L178" s="5"/>
      <c r="M178" s="5"/>
    </row>
    <row r="179" spans="1:13" ht="12.75" customHeight="1">
      <c r="A179" s="122" t="s">
        <v>97</v>
      </c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</row>
    <row r="180" spans="1:13" ht="12.75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2"/>
      <c r="L180" s="2"/>
      <c r="M180" s="2"/>
    </row>
    <row r="181" spans="1:13" ht="12.75" customHeight="1">
      <c r="A181" s="143" t="s">
        <v>121</v>
      </c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20"/>
      <c r="M181" s="120"/>
    </row>
    <row r="182" spans="1:11" ht="12.75" customHeight="1">
      <c r="A182" s="169"/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</row>
    <row r="183" spans="2:13" ht="12.7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 t="s">
        <v>122</v>
      </c>
      <c r="M183" s="2"/>
    </row>
    <row r="184" spans="2:13" ht="12.7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 t="s">
        <v>123</v>
      </c>
      <c r="M184" s="2"/>
    </row>
  </sheetData>
  <sheetProtection/>
  <mergeCells count="183">
    <mergeCell ref="E95:I95"/>
    <mergeCell ref="E89:I89"/>
    <mergeCell ref="E90:I90"/>
    <mergeCell ref="E91:I91"/>
    <mergeCell ref="E176:I176"/>
    <mergeCell ref="E170:I170"/>
    <mergeCell ref="E171:I171"/>
    <mergeCell ref="E172:I172"/>
    <mergeCell ref="E151:I151"/>
    <mergeCell ref="E140:I140"/>
    <mergeCell ref="E37:I37"/>
    <mergeCell ref="A179:M179"/>
    <mergeCell ref="L17:L18"/>
    <mergeCell ref="K17:K18"/>
    <mergeCell ref="M17:M18"/>
    <mergeCell ref="E30:I30"/>
    <mergeCell ref="E62:J62"/>
    <mergeCell ref="E63:J63"/>
    <mergeCell ref="E50:I50"/>
    <mergeCell ref="E66:I66"/>
    <mergeCell ref="E74:I74"/>
    <mergeCell ref="E43:I43"/>
    <mergeCell ref="E40:I40"/>
    <mergeCell ref="E34:I34"/>
    <mergeCell ref="D29:I29"/>
    <mergeCell ref="E31:J31"/>
    <mergeCell ref="E39:J39"/>
    <mergeCell ref="E38:J38"/>
    <mergeCell ref="E33:J33"/>
    <mergeCell ref="E41:J41"/>
    <mergeCell ref="E72:J72"/>
    <mergeCell ref="B107:D107"/>
    <mergeCell ref="E93:I93"/>
    <mergeCell ref="E120:I120"/>
    <mergeCell ref="E113:I113"/>
    <mergeCell ref="E68:I68"/>
    <mergeCell ref="E83:I83"/>
    <mergeCell ref="E81:I81"/>
    <mergeCell ref="E80:I80"/>
    <mergeCell ref="E82:J82"/>
    <mergeCell ref="E141:I141"/>
    <mergeCell ref="B110:D110"/>
    <mergeCell ref="E75:J75"/>
    <mergeCell ref="E69:I69"/>
    <mergeCell ref="E70:I70"/>
    <mergeCell ref="E71:I71"/>
    <mergeCell ref="E78:I78"/>
    <mergeCell ref="E77:J77"/>
    <mergeCell ref="E73:I73"/>
    <mergeCell ref="E76:I76"/>
    <mergeCell ref="A101:M101"/>
    <mergeCell ref="F110:I110"/>
    <mergeCell ref="E111:I111"/>
    <mergeCell ref="E112:I112"/>
    <mergeCell ref="B123:I123"/>
    <mergeCell ref="E118:I118"/>
    <mergeCell ref="E108:I108"/>
    <mergeCell ref="F109:I109"/>
    <mergeCell ref="E107:I107"/>
    <mergeCell ref="E27:I27"/>
    <mergeCell ref="E26:I26"/>
    <mergeCell ref="E166:J166"/>
    <mergeCell ref="E65:J65"/>
    <mergeCell ref="E134:I134"/>
    <mergeCell ref="E117:I117"/>
    <mergeCell ref="E116:I116"/>
    <mergeCell ref="E47:J47"/>
    <mergeCell ref="E138:I138"/>
    <mergeCell ref="E143:I143"/>
    <mergeCell ref="E21:I21"/>
    <mergeCell ref="A1:K1"/>
    <mergeCell ref="E36:J36"/>
    <mergeCell ref="E24:I24"/>
    <mergeCell ref="A3:C3"/>
    <mergeCell ref="A17:A18"/>
    <mergeCell ref="D17:D18"/>
    <mergeCell ref="E25:I25"/>
    <mergeCell ref="C17:C18"/>
    <mergeCell ref="E35:I35"/>
    <mergeCell ref="A182:K182"/>
    <mergeCell ref="E155:I155"/>
    <mergeCell ref="E49:J49"/>
    <mergeCell ref="E53:J53"/>
    <mergeCell ref="E54:I54"/>
    <mergeCell ref="C103:I103"/>
    <mergeCell ref="E99:J99"/>
    <mergeCell ref="E84:I84"/>
    <mergeCell ref="E125:I125"/>
    <mergeCell ref="E51:I51"/>
    <mergeCell ref="B17:B18"/>
    <mergeCell ref="E6:I6"/>
    <mergeCell ref="E16:I16"/>
    <mergeCell ref="E8:I8"/>
    <mergeCell ref="E7:I7"/>
    <mergeCell ref="E14:I14"/>
    <mergeCell ref="E15:I15"/>
    <mergeCell ref="E9:I9"/>
    <mergeCell ref="E10:I10"/>
    <mergeCell ref="E11:I11"/>
    <mergeCell ref="E2:I2"/>
    <mergeCell ref="E4:I4"/>
    <mergeCell ref="E22:I22"/>
    <mergeCell ref="E13:I13"/>
    <mergeCell ref="E12:I12"/>
    <mergeCell ref="E23:I23"/>
    <mergeCell ref="E19:I19"/>
    <mergeCell ref="E3:I3"/>
    <mergeCell ref="E17:I18"/>
    <mergeCell ref="E5:I5"/>
    <mergeCell ref="E46:J46"/>
    <mergeCell ref="E44:J44"/>
    <mergeCell ref="E28:I28"/>
    <mergeCell ref="E57:J57"/>
    <mergeCell ref="E52:J52"/>
    <mergeCell ref="E55:J55"/>
    <mergeCell ref="E48:I48"/>
    <mergeCell ref="E42:J42"/>
    <mergeCell ref="E45:I45"/>
    <mergeCell ref="E32:I32"/>
    <mergeCell ref="E61:J61"/>
    <mergeCell ref="E146:I146"/>
    <mergeCell ref="E96:I96"/>
    <mergeCell ref="E79:J79"/>
    <mergeCell ref="E58:I58"/>
    <mergeCell ref="E86:I86"/>
    <mergeCell ref="B124:I124"/>
    <mergeCell ref="B109:D109"/>
    <mergeCell ref="B108:D108"/>
    <mergeCell ref="A100:M100"/>
    <mergeCell ref="E67:J67"/>
    <mergeCell ref="E64:J64"/>
    <mergeCell ref="E60:J60"/>
    <mergeCell ref="E56:J56"/>
    <mergeCell ref="E149:I149"/>
    <mergeCell ref="E59:I59"/>
    <mergeCell ref="E85:J85"/>
    <mergeCell ref="E87:J87"/>
    <mergeCell ref="E94:I94"/>
    <mergeCell ref="B105:I105"/>
    <mergeCell ref="E130:I130"/>
    <mergeCell ref="E122:I122"/>
    <mergeCell ref="E114:I114"/>
    <mergeCell ref="E126:I126"/>
    <mergeCell ref="E119:I119"/>
    <mergeCell ref="E121:I121"/>
    <mergeCell ref="E115:I115"/>
    <mergeCell ref="E127:I127"/>
    <mergeCell ref="E150:I150"/>
    <mergeCell ref="E136:I136"/>
    <mergeCell ref="E133:I133"/>
    <mergeCell ref="E129:I129"/>
    <mergeCell ref="E137:I137"/>
    <mergeCell ref="E128:I128"/>
    <mergeCell ref="E145:I145"/>
    <mergeCell ref="E142:I142"/>
    <mergeCell ref="E144:I144"/>
    <mergeCell ref="E131:I131"/>
    <mergeCell ref="E156:I156"/>
    <mergeCell ref="E153:I153"/>
    <mergeCell ref="E178:I178"/>
    <mergeCell ref="E177:I177"/>
    <mergeCell ref="E174:I174"/>
    <mergeCell ref="E167:I167"/>
    <mergeCell ref="E164:I164"/>
    <mergeCell ref="E163:I163"/>
    <mergeCell ref="E88:J88"/>
    <mergeCell ref="E165:I165"/>
    <mergeCell ref="E158:I158"/>
    <mergeCell ref="E148:I148"/>
    <mergeCell ref="E139:I139"/>
    <mergeCell ref="E135:I135"/>
    <mergeCell ref="E157:I157"/>
    <mergeCell ref="E147:I147"/>
    <mergeCell ref="E162:I162"/>
    <mergeCell ref="E161:I161"/>
    <mergeCell ref="E152:I152"/>
    <mergeCell ref="E168:J168"/>
    <mergeCell ref="E175:I175"/>
    <mergeCell ref="A181:M181"/>
    <mergeCell ref="E169:J169"/>
    <mergeCell ref="E154:I154"/>
    <mergeCell ref="E160:I160"/>
    <mergeCell ref="E159:I159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2019-12-04T11:49:59Z</cp:lastPrinted>
  <dcterms:created xsi:type="dcterms:W3CDTF">2009-11-09T11:33:14Z</dcterms:created>
  <dcterms:modified xsi:type="dcterms:W3CDTF">2019-12-04T11:50:53Z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